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O:\DRG\DRG-4.5_Projets_transversaux\40 - Pilotage et données Risques\23 - FOCUS BILANS\W - PRINCE - OPP7 - EF\"/>
    </mc:Choice>
  </mc:AlternateContent>
  <xr:revisionPtr revIDLastSave="0" documentId="13_ncr:8001_{03F184C9-DE03-4B21-AC36-37DF3A68B0F8}" xr6:coauthVersionLast="47" xr6:coauthVersionMax="47" xr10:uidLastSave="{00000000-0000-0000-0000-000000000000}"/>
  <workbookProtection workbookAlgorithmName="SHA-512" workbookHashValue="UmjYt84xFWZk10kOwzgVHEmBQWWdOI8OshDF7WhH/dGcBf0FhrTnP9WXtDNH0toPiK1OdM3uGwMRzebVe/3dNQ==" workbookSaltValue="j1BW7TP8tCTIPwlZ8Mx3pg==" workbookSpinCount="100000" lockStructure="1"/>
  <bookViews>
    <workbookView xWindow="-28920" yWindow="-120" windowWidth="29040" windowHeight="15720" tabRatio="918" xr2:uid="{FC3ED9B7-AE68-4890-A967-01089CA4402A}"/>
  </bookViews>
  <sheets>
    <sheet name="BICN_SYN" sheetId="10" r:id="rId1"/>
    <sheet name="BICN_ANA" sheetId="1" r:id="rId2"/>
    <sheet name="BICN_COM" sheetId="9" state="hidden" r:id="rId3"/>
    <sheet name="BICS_SYN" sheetId="12" r:id="rId4"/>
    <sheet name="BICS_ANA" sheetId="2" r:id="rId5"/>
    <sheet name="BICS_COM" sheetId="11" state="hidden" r:id="rId6"/>
    <sheet name="BNC_SYN" sheetId="17" r:id="rId7"/>
    <sheet name="BNC_ANA" sheetId="7" r:id="rId8"/>
    <sheet name="BNC_COM" sheetId="18" state="hidden" r:id="rId9"/>
    <sheet name="CFREN_SYN" sheetId="13" r:id="rId10"/>
    <sheet name="CFREN_ANA" sheetId="3" r:id="rId11"/>
    <sheet name="CFREN_COM" sheetId="14" state="hidden" r:id="rId12"/>
    <sheet name="CIFRS_SYN" sheetId="15" state="hidden" r:id="rId13"/>
    <sheet name="CIFRS_ANA" sheetId="4" state="hidden" r:id="rId14"/>
    <sheet name="CIFRS_COM" sheetId="16" state="hidden" r:id="rId15"/>
    <sheet name="ANAFI ACTUELLE" sheetId="8" state="hidden" r:id="rId16"/>
    <sheet name="BA NORMAL" sheetId="5" state="hidden" r:id="rId17"/>
    <sheet name="BA SIMPLIFIE" sheetId="6" state="hidden" r:id="rId18"/>
  </sheets>
  <externalReferences>
    <externalReference r:id="rId19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1" i="2" l="1"/>
  <c r="G74" i="2"/>
  <c r="G77" i="2"/>
  <c r="E299" i="14"/>
  <c r="E297" i="14"/>
  <c r="E295" i="14"/>
  <c r="E294" i="14"/>
  <c r="E291" i="14"/>
  <c r="E287" i="14"/>
  <c r="E281" i="14"/>
  <c r="E280" i="14"/>
  <c r="E275" i="14"/>
  <c r="E274" i="14"/>
  <c r="E269" i="14"/>
  <c r="E263" i="14"/>
  <c r="E262" i="14"/>
  <c r="E261" i="14"/>
  <c r="E260" i="14"/>
  <c r="E259" i="14"/>
  <c r="E257" i="14"/>
  <c r="E253" i="14"/>
  <c r="E251" i="14"/>
  <c r="E248" i="14"/>
  <c r="E240" i="14"/>
  <c r="I178" i="14" l="1"/>
  <c r="G21" i="13"/>
  <c r="I237" i="14"/>
  <c r="I234" i="14"/>
  <c r="I232" i="14"/>
  <c r="I231" i="14"/>
  <c r="I230" i="14"/>
  <c r="I227" i="14"/>
  <c r="I226" i="14"/>
  <c r="I222" i="14"/>
  <c r="I217" i="14"/>
  <c r="I216" i="14"/>
  <c r="I215" i="14"/>
  <c r="I209" i="14"/>
  <c r="I202" i="14"/>
  <c r="I199" i="14"/>
  <c r="I198" i="14"/>
  <c r="I197" i="14"/>
  <c r="I196" i="14"/>
  <c r="I195" i="14"/>
  <c r="I193" i="14"/>
  <c r="I192" i="14"/>
  <c r="I184" i="14"/>
  <c r="I182" i="14"/>
  <c r="I171" i="14"/>
  <c r="I170" i="14"/>
  <c r="I162" i="14"/>
  <c r="I161" i="14"/>
  <c r="I153" i="14"/>
  <c r="I148" i="14"/>
  <c r="I147" i="14"/>
  <c r="I145" i="14"/>
  <c r="I135" i="14"/>
  <c r="I133" i="14"/>
  <c r="I132" i="14"/>
  <c r="I126" i="14"/>
  <c r="I122" i="14"/>
  <c r="I119" i="14"/>
  <c r="I116" i="14"/>
  <c r="I115" i="14"/>
  <c r="I110" i="14"/>
  <c r="I102" i="14"/>
  <c r="I95" i="14"/>
  <c r="I92" i="14"/>
  <c r="I77" i="14"/>
  <c r="I76" i="14"/>
  <c r="I75" i="14"/>
  <c r="E79" i="14"/>
  <c r="I74" i="14"/>
  <c r="I70" i="14"/>
  <c r="I66" i="14"/>
  <c r="I56" i="14"/>
  <c r="I53" i="14"/>
  <c r="I52" i="14"/>
  <c r="I45" i="14"/>
  <c r="I44" i="14"/>
  <c r="I36" i="14"/>
  <c r="I27" i="14"/>
  <c r="I18" i="14"/>
  <c r="I16" i="14"/>
  <c r="G23" i="13"/>
  <c r="G4" i="17" l="1"/>
  <c r="I58" i="18"/>
  <c r="I55" i="18"/>
  <c r="I45" i="18"/>
  <c r="I41" i="18"/>
  <c r="I24" i="18"/>
  <c r="I135" i="18"/>
  <c r="I134" i="18"/>
  <c r="I123" i="18"/>
  <c r="I79" i="18"/>
  <c r="I64" i="18"/>
  <c r="I63" i="18"/>
  <c r="I59" i="18"/>
  <c r="I21" i="18"/>
  <c r="E282" i="16"/>
  <c r="E279" i="16"/>
  <c r="E277" i="16"/>
  <c r="E276" i="16"/>
  <c r="E272" i="16"/>
  <c r="E271" i="16"/>
  <c r="E266" i="16"/>
  <c r="E258" i="16"/>
  <c r="E257" i="16"/>
  <c r="E251" i="16"/>
  <c r="E248" i="16"/>
  <c r="E247" i="16"/>
  <c r="E242" i="16"/>
  <c r="I236" i="16"/>
  <c r="E236" i="16"/>
  <c r="E235" i="16"/>
  <c r="E234" i="16"/>
  <c r="E233" i="16"/>
  <c r="E232" i="16"/>
  <c r="E231" i="16"/>
  <c r="E228" i="16"/>
  <c r="E223" i="16"/>
  <c r="E220" i="16"/>
  <c r="E216" i="16"/>
  <c r="I202" i="16"/>
  <c r="I201" i="16"/>
  <c r="I193" i="16"/>
  <c r="I186" i="16"/>
  <c r="I182" i="16"/>
  <c r="I180" i="16"/>
  <c r="I176" i="16"/>
  <c r="I175" i="16"/>
  <c r="I174" i="16"/>
  <c r="I169" i="16"/>
  <c r="I163" i="16"/>
  <c r="I162" i="16"/>
  <c r="I152" i="16"/>
  <c r="I151" i="16"/>
  <c r="I138" i="16"/>
  <c r="I136" i="16"/>
  <c r="I107" i="16"/>
  <c r="I92" i="16"/>
  <c r="I80" i="16"/>
  <c r="I79" i="16"/>
  <c r="I77" i="16"/>
  <c r="I52" i="16"/>
  <c r="I46" i="16"/>
  <c r="I16" i="16"/>
  <c r="I408" i="11" l="1"/>
  <c r="I407" i="11"/>
  <c r="I390" i="11"/>
  <c r="I389" i="11"/>
  <c r="I388" i="11"/>
  <c r="I387" i="11"/>
  <c r="I386" i="11"/>
  <c r="I382" i="11"/>
  <c r="I378" i="11"/>
  <c r="I374" i="11"/>
  <c r="I370" i="11"/>
  <c r="I366" i="11"/>
  <c r="I362" i="11"/>
  <c r="I358" i="11"/>
  <c r="I257" i="11"/>
  <c r="I256" i="11"/>
  <c r="I255" i="11"/>
  <c r="I254" i="11"/>
  <c r="I253" i="11"/>
  <c r="I249" i="11"/>
  <c r="I245" i="11"/>
  <c r="I241" i="11"/>
  <c r="I237" i="11"/>
  <c r="I233" i="11"/>
  <c r="I229" i="11"/>
  <c r="I225" i="11"/>
  <c r="I220" i="11"/>
  <c r="I219" i="11"/>
  <c r="I218" i="11"/>
  <c r="I217" i="11"/>
  <c r="I215" i="11"/>
  <c r="I210" i="11"/>
  <c r="I205" i="11"/>
  <c r="I200" i="11"/>
  <c r="I195" i="11"/>
  <c r="I190" i="11"/>
  <c r="I185" i="11"/>
  <c r="I180" i="11"/>
  <c r="I175" i="11"/>
  <c r="I165" i="11"/>
  <c r="I155" i="11"/>
  <c r="I130" i="11"/>
  <c r="I129" i="11"/>
  <c r="I128" i="11"/>
  <c r="I126" i="11"/>
  <c r="I121" i="11"/>
  <c r="I120" i="11"/>
  <c r="I117" i="11"/>
  <c r="I116" i="11"/>
  <c r="I98" i="11"/>
  <c r="I93" i="11"/>
  <c r="I90" i="11"/>
  <c r="I87" i="11"/>
  <c r="I82" i="11"/>
  <c r="I81" i="11"/>
  <c r="I71" i="11"/>
  <c r="I55" i="11"/>
  <c r="F55" i="11"/>
  <c r="I54" i="11"/>
  <c r="I53" i="11"/>
  <c r="I52" i="11"/>
  <c r="F52" i="11"/>
  <c r="I51" i="11"/>
  <c r="I50" i="11"/>
  <c r="I49" i="11"/>
  <c r="F49" i="11"/>
  <c r="I46" i="11"/>
  <c r="F46" i="11"/>
  <c r="I43" i="11"/>
  <c r="F43" i="11"/>
  <c r="I40" i="11"/>
  <c r="F40" i="11"/>
  <c r="I37" i="11"/>
  <c r="F37" i="11"/>
  <c r="I34" i="11"/>
  <c r="F34" i="11"/>
  <c r="I31" i="11"/>
  <c r="F31" i="11"/>
  <c r="I28" i="11"/>
  <c r="F28" i="11"/>
  <c r="I25" i="11"/>
  <c r="F25" i="11"/>
  <c r="I24" i="11"/>
  <c r="I23" i="11"/>
  <c r="I22" i="11"/>
  <c r="F22" i="11"/>
  <c r="I19" i="11"/>
  <c r="F19" i="11"/>
  <c r="I16" i="11"/>
  <c r="F16" i="11"/>
  <c r="I13" i="11"/>
  <c r="F13" i="11"/>
  <c r="I848" i="9" l="1"/>
  <c r="I847" i="9"/>
  <c r="I846" i="9"/>
  <c r="I845" i="9"/>
  <c r="I773" i="9"/>
  <c r="I772" i="9"/>
  <c r="I771" i="9"/>
  <c r="I717" i="9"/>
  <c r="I716" i="9"/>
  <c r="I715" i="9"/>
  <c r="I714" i="9"/>
  <c r="I713" i="9"/>
  <c r="I712" i="9"/>
  <c r="I711" i="9"/>
  <c r="I710" i="9"/>
  <c r="I709" i="9"/>
  <c r="I705" i="9"/>
  <c r="I701" i="9"/>
  <c r="I697" i="9"/>
  <c r="I693" i="9"/>
  <c r="I689" i="9"/>
  <c r="I685" i="9"/>
  <c r="I681" i="9"/>
  <c r="I677" i="9"/>
  <c r="I676" i="9"/>
  <c r="I675" i="9"/>
  <c r="I674" i="9"/>
  <c r="I673" i="9"/>
  <c r="I669" i="9"/>
  <c r="I665" i="9"/>
  <c r="I661" i="9"/>
  <c r="I657" i="9"/>
  <c r="I653" i="9"/>
  <c r="I649" i="9"/>
  <c r="I645" i="9"/>
  <c r="I641" i="9"/>
  <c r="I637" i="9"/>
  <c r="I633" i="9"/>
  <c r="I629" i="9"/>
  <c r="I628" i="9"/>
  <c r="I627" i="9"/>
  <c r="I626" i="9"/>
  <c r="I625" i="9"/>
  <c r="I621" i="9"/>
  <c r="I617" i="9"/>
  <c r="I613" i="9"/>
  <c r="I609" i="9"/>
  <c r="I605" i="9"/>
  <c r="I601" i="9"/>
  <c r="I586" i="9"/>
  <c r="I585" i="9"/>
  <c r="I584" i="9"/>
  <c r="I583" i="9"/>
  <c r="I582" i="9"/>
  <c r="I581" i="9"/>
  <c r="I580" i="9"/>
  <c r="I579" i="9"/>
  <c r="I572" i="9"/>
  <c r="I571" i="9"/>
  <c r="I570" i="9"/>
  <c r="I569" i="9"/>
  <c r="I568" i="9"/>
  <c r="I567" i="9"/>
  <c r="I566" i="9"/>
  <c r="I565" i="9"/>
  <c r="I558" i="9"/>
  <c r="I551" i="9"/>
  <c r="I544" i="9"/>
  <c r="I537" i="9"/>
  <c r="I530" i="9"/>
  <c r="I523" i="9"/>
  <c r="I516" i="9"/>
  <c r="I509" i="9"/>
  <c r="I502" i="9"/>
  <c r="I501" i="9"/>
  <c r="I500" i="9"/>
  <c r="I499" i="9"/>
  <c r="I498" i="9"/>
  <c r="I497" i="9"/>
  <c r="I496" i="9"/>
  <c r="I495" i="9"/>
  <c r="I488" i="9"/>
  <c r="I481" i="9"/>
  <c r="I474" i="9"/>
  <c r="I473" i="9"/>
  <c r="I472" i="9"/>
  <c r="I471" i="9"/>
  <c r="I470" i="9"/>
  <c r="I469" i="9"/>
  <c r="I468" i="9"/>
  <c r="I467" i="9"/>
  <c r="I466" i="9"/>
  <c r="I462" i="9"/>
  <c r="I458" i="9"/>
  <c r="I454" i="9"/>
  <c r="I450" i="9"/>
  <c r="I446" i="9"/>
  <c r="I442" i="9"/>
  <c r="I438" i="9"/>
  <c r="I434" i="9"/>
  <c r="I430" i="9"/>
  <c r="I429" i="9"/>
  <c r="I428" i="9"/>
  <c r="I427" i="9"/>
  <c r="I426" i="9"/>
  <c r="I422" i="9"/>
  <c r="I418" i="9"/>
  <c r="I413" i="9"/>
  <c r="I406" i="9"/>
  <c r="I399" i="9"/>
  <c r="I392" i="9"/>
  <c r="I385" i="9"/>
  <c r="I378" i="9"/>
  <c r="I371" i="9"/>
  <c r="I364" i="9"/>
  <c r="I357" i="9"/>
  <c r="I350" i="9"/>
  <c r="I343" i="9"/>
  <c r="I336" i="9"/>
  <c r="I329" i="9"/>
  <c r="I321" i="9"/>
  <c r="I313" i="9"/>
  <c r="I305" i="9"/>
  <c r="I297" i="9"/>
  <c r="I290" i="9"/>
  <c r="I283" i="9"/>
  <c r="I276" i="9"/>
  <c r="I233" i="9"/>
  <c r="I232" i="9"/>
  <c r="I231" i="9"/>
  <c r="I228" i="9"/>
  <c r="I227" i="9"/>
  <c r="I223" i="9"/>
  <c r="I219" i="9"/>
  <c r="I218" i="9"/>
  <c r="I217" i="9"/>
  <c r="I212" i="9"/>
  <c r="I203" i="9"/>
  <c r="I202" i="9"/>
  <c r="I187" i="9"/>
  <c r="I181" i="9"/>
  <c r="I180" i="9"/>
  <c r="I179" i="9"/>
  <c r="I178" i="9"/>
  <c r="I175" i="9"/>
  <c r="I172" i="9"/>
  <c r="I162" i="9"/>
  <c r="I160" i="9"/>
  <c r="I148" i="9"/>
  <c r="I145" i="9"/>
  <c r="I142" i="9"/>
  <c r="I121" i="9"/>
  <c r="F121" i="9"/>
  <c r="I120" i="9"/>
  <c r="I119" i="9"/>
  <c r="I118" i="9"/>
  <c r="F118" i="9"/>
  <c r="I115" i="9"/>
  <c r="F115" i="9"/>
  <c r="I112" i="9"/>
  <c r="F112" i="9"/>
  <c r="F109" i="9"/>
  <c r="I108" i="9"/>
  <c r="I107" i="9"/>
  <c r="I106" i="9"/>
  <c r="F106" i="9"/>
  <c r="I103" i="9"/>
  <c r="F103" i="9"/>
  <c r="I100" i="9"/>
  <c r="F100" i="9"/>
  <c r="I97" i="9"/>
  <c r="F97" i="9"/>
  <c r="I94" i="9"/>
  <c r="F94" i="9"/>
  <c r="I91" i="9"/>
  <c r="F91" i="9"/>
  <c r="I88" i="9"/>
  <c r="F88" i="9"/>
  <c r="I85" i="9"/>
  <c r="F85" i="9"/>
  <c r="I82" i="9"/>
  <c r="F82" i="9"/>
  <c r="I79" i="9"/>
  <c r="F79" i="9"/>
  <c r="I76" i="9"/>
  <c r="F76" i="9"/>
  <c r="I73" i="9"/>
  <c r="F73" i="9"/>
  <c r="F70" i="9"/>
  <c r="I69" i="9"/>
  <c r="I68" i="9"/>
  <c r="I67" i="9"/>
  <c r="F67" i="9"/>
  <c r="I64" i="9"/>
  <c r="F64" i="9"/>
  <c r="I61" i="9"/>
  <c r="F61" i="9"/>
  <c r="I58" i="9"/>
  <c r="F58" i="9"/>
  <c r="I55" i="9"/>
  <c r="F55" i="9"/>
  <c r="I52" i="9"/>
  <c r="F52" i="9"/>
  <c r="I49" i="9"/>
  <c r="F49" i="9"/>
  <c r="I46" i="9"/>
  <c r="F46" i="9"/>
  <c r="I43" i="9"/>
  <c r="F43" i="9"/>
  <c r="I40" i="9"/>
  <c r="F40" i="9"/>
  <c r="I37" i="9"/>
  <c r="F37" i="9"/>
  <c r="I34" i="9"/>
  <c r="F34" i="9"/>
  <c r="I31" i="9"/>
  <c r="F31" i="9"/>
  <c r="I28" i="9"/>
  <c r="F28" i="9"/>
  <c r="I25" i="9"/>
  <c r="F25" i="9"/>
  <c r="I22" i="9"/>
  <c r="F22" i="9"/>
  <c r="I19" i="9"/>
  <c r="F19" i="9"/>
  <c r="I16" i="9"/>
  <c r="F16" i="9"/>
  <c r="I13" i="9"/>
  <c r="F13" i="9"/>
  <c r="G50" i="2" l="1"/>
  <c r="G93" i="1"/>
  <c r="G29" i="4" l="1"/>
  <c r="G32" i="3" l="1"/>
  <c r="G33" i="3"/>
  <c r="G29" i="2" l="1"/>
  <c r="G25" i="2"/>
  <c r="G22" i="2"/>
  <c r="G30" i="2" s="1"/>
  <c r="G20" i="2" l="1"/>
  <c r="G13" i="1"/>
  <c r="G129" i="1" l="1"/>
  <c r="G128" i="1"/>
  <c r="G25" i="1"/>
  <c r="G126" i="1" s="1"/>
  <c r="G55" i="1" l="1"/>
  <c r="E97" i="6" l="1"/>
  <c r="E96" i="6"/>
  <c r="G31" i="4"/>
  <c r="G32" i="4" s="1"/>
  <c r="G20" i="4"/>
  <c r="G21" i="4" s="1"/>
  <c r="G59" i="3"/>
  <c r="G22" i="3"/>
  <c r="G23" i="3" s="1"/>
  <c r="G51" i="1"/>
  <c r="G30" i="4"/>
  <c r="G44" i="4"/>
  <c r="G43" i="3"/>
  <c r="G59" i="4"/>
  <c r="G8" i="4"/>
  <c r="G8" i="3"/>
  <c r="G8" i="2"/>
  <c r="G8" i="1"/>
  <c r="G70" i="4"/>
  <c r="G69" i="4"/>
  <c r="G73" i="3"/>
  <c r="G72" i="3"/>
  <c r="G51" i="2"/>
  <c r="G60" i="1"/>
  <c r="G110" i="3"/>
  <c r="G99" i="1"/>
  <c r="G45" i="4" l="1"/>
  <c r="G111" i="3"/>
  <c r="G100" i="1"/>
  <c r="G44" i="3"/>
  <c r="G68" i="3"/>
  <c r="G64" i="3"/>
  <c r="G22" i="13" s="1"/>
  <c r="G67" i="3" l="1"/>
  <c r="G119" i="1"/>
  <c r="G168" i="3"/>
  <c r="G78" i="2" l="1"/>
  <c r="G94" i="1"/>
  <c r="G119" i="4"/>
  <c r="G112" i="4"/>
  <c r="G103" i="4"/>
  <c r="G95" i="4"/>
  <c r="G90" i="4"/>
  <c r="G87" i="4"/>
  <c r="G88" i="4" s="1"/>
  <c r="G79" i="4"/>
  <c r="G82" i="4" s="1"/>
  <c r="G83" i="4" s="1"/>
  <c r="G72" i="4"/>
  <c r="G61" i="4"/>
  <c r="G41" i="4"/>
  <c r="G38" i="4"/>
  <c r="G91" i="4" l="1"/>
  <c r="G80" i="4"/>
  <c r="G165" i="4" l="1"/>
  <c r="G53" i="4"/>
  <c r="G75" i="2"/>
  <c r="G90" i="3"/>
  <c r="G93" i="3" s="1"/>
  <c r="G98" i="3" s="1"/>
  <c r="G102" i="3" s="1"/>
  <c r="G9" i="7"/>
  <c r="G12" i="7" s="1"/>
  <c r="G130" i="3"/>
  <c r="G120" i="3"/>
  <c r="G79" i="3"/>
  <c r="G75" i="3"/>
  <c r="G57" i="3"/>
  <c r="G52" i="3"/>
  <c r="G40" i="3"/>
  <c r="G35" i="3"/>
  <c r="G94" i="2"/>
  <c r="G92" i="2"/>
  <c r="G86" i="2"/>
  <c r="G81" i="2"/>
  <c r="G66" i="2"/>
  <c r="G69" i="2" s="1"/>
  <c r="G70" i="2" s="1"/>
  <c r="G54" i="2"/>
  <c r="G47" i="2"/>
  <c r="G45" i="2"/>
  <c r="G39" i="2"/>
  <c r="G31" i="2"/>
  <c r="G9" i="2"/>
  <c r="G90" i="1"/>
  <c r="G82" i="1"/>
  <c r="G85" i="1" s="1"/>
  <c r="G86" i="1" s="1"/>
  <c r="G154" i="1"/>
  <c r="G153" i="1"/>
  <c r="G151" i="1"/>
  <c r="G148" i="1"/>
  <c r="G145" i="1"/>
  <c r="G144" i="1"/>
  <c r="G143" i="1"/>
  <c r="G142" i="1"/>
  <c r="G141" i="1"/>
  <c r="G140" i="1"/>
  <c r="G138" i="1"/>
  <c r="G136" i="1"/>
  <c r="G134" i="1"/>
  <c r="G133" i="1"/>
  <c r="G132" i="1"/>
  <c r="G131" i="1"/>
  <c r="G122" i="1"/>
  <c r="G120" i="1"/>
  <c r="G109" i="1"/>
  <c r="G67" i="1"/>
  <c r="G62" i="1"/>
  <c r="G49" i="1"/>
  <c r="G47" i="1"/>
  <c r="G41" i="1"/>
  <c r="G37" i="1"/>
  <c r="G31" i="1"/>
  <c r="G22" i="1"/>
  <c r="G20" i="1" s="1"/>
  <c r="G17" i="1"/>
  <c r="G9" i="1"/>
  <c r="G91" i="1" l="1"/>
  <c r="G124" i="1"/>
  <c r="G130" i="1" s="1"/>
  <c r="G63" i="1"/>
  <c r="G127" i="1"/>
  <c r="G21" i="2"/>
  <c r="G30" i="1"/>
  <c r="G21" i="1"/>
  <c r="G32" i="2"/>
  <c r="G52" i="2"/>
  <c r="G32" i="1"/>
  <c r="G61" i="1"/>
  <c r="G99" i="3"/>
  <c r="G103" i="3"/>
  <c r="G16" i="7"/>
  <c r="G13" i="7"/>
  <c r="G10" i="7"/>
  <c r="G94" i="3"/>
  <c r="G91" i="3"/>
  <c r="G67" i="2"/>
  <c r="G125" i="1"/>
  <c r="G83" i="1"/>
  <c r="G20" i="7" l="1"/>
  <c r="G6" i="17" s="1"/>
  <c r="G17" i="7"/>
  <c r="G8" i="17" s="1"/>
  <c r="G21" i="7" l="1"/>
  <c r="G9" i="17" s="1"/>
  <c r="G28" i="7"/>
  <c r="G31" i="7" l="1"/>
  <c r="G32" i="7" s="1"/>
  <c r="G10" i="17" s="1"/>
  <c r="G29" i="7"/>
</calcChain>
</file>

<file path=xl/sharedStrings.xml><?xml version="1.0" encoding="utf-8"?>
<sst xmlns="http://schemas.openxmlformats.org/spreadsheetml/2006/main" count="15064" uniqueCount="4533">
  <si>
    <t>ANALYSE FINANCIERE via BIC NORMAL (2050-58)</t>
  </si>
  <si>
    <t>Objet</t>
  </si>
  <si>
    <t>Rubrique</t>
  </si>
  <si>
    <t>Sous-rubrique</t>
  </si>
  <si>
    <t>Indicateur</t>
  </si>
  <si>
    <t>Code</t>
  </si>
  <si>
    <t>Format</t>
  </si>
  <si>
    <t>Formule</t>
  </si>
  <si>
    <t>N</t>
  </si>
  <si>
    <t>∆</t>
  </si>
  <si>
    <t>N-1</t>
  </si>
  <si>
    <t>N-2</t>
  </si>
  <si>
    <t>Commentaire</t>
  </si>
  <si>
    <t>VUE MACRO</t>
  </si>
  <si>
    <t>COMPTE DE RESULTAT</t>
  </si>
  <si>
    <t>Chiffre d’Affaires</t>
  </si>
  <si>
    <t>Montant</t>
  </si>
  <si>
    <t>FL</t>
  </si>
  <si>
    <r>
      <t>EBITDA</t>
    </r>
    <r>
      <rPr>
        <b/>
        <sz val="8"/>
        <color rgb="FFC00000"/>
        <rFont val="Aptos Narrow"/>
        <family val="2"/>
        <scheme val="minor"/>
      </rPr>
      <t xml:space="preserve"> (ou EBE ?)</t>
    </r>
  </si>
  <si>
    <t xml:space="preserve">[GG + (GA + GB + GC + GD) - FP - HJ] </t>
  </si>
  <si>
    <r>
      <t>EBITDA (en % du CA)</t>
    </r>
    <r>
      <rPr>
        <b/>
        <sz val="8"/>
        <color rgb="FFC00000"/>
        <rFont val="Aptos Narrow"/>
        <family val="2"/>
        <scheme val="minor"/>
      </rPr>
      <t xml:space="preserve"> (ou EBE ?)</t>
    </r>
  </si>
  <si>
    <t>Pourcentage</t>
  </si>
  <si>
    <t>[GG + (GA + GB + GC + GD) - FP - HJ]  /  FL</t>
  </si>
  <si>
    <r>
      <t>Résultat d'exploitation</t>
    </r>
    <r>
      <rPr>
        <b/>
        <sz val="8"/>
        <color rgb="FF7171FF"/>
        <rFont val="Aptos Narrow"/>
        <family val="2"/>
        <scheme val="minor"/>
      </rPr>
      <t xml:space="preserve"> (avec Opérations en commun)</t>
    </r>
  </si>
  <si>
    <t>GG + (GH - GI)</t>
  </si>
  <si>
    <t>Résultat d'exploitation (en % du CA)</t>
  </si>
  <si>
    <t>[GG + (GH - GI)]  /  FL</t>
  </si>
  <si>
    <t>Résultat net</t>
  </si>
  <si>
    <t>HN</t>
  </si>
  <si>
    <t>Résultat net (en % du CA)</t>
  </si>
  <si>
    <t>HN  /  FL</t>
  </si>
  <si>
    <t>BILAN</t>
  </si>
  <si>
    <r>
      <t>Total du bilan</t>
    </r>
    <r>
      <rPr>
        <b/>
        <sz val="8"/>
        <color rgb="FF7171FF"/>
        <rFont val="Aptos Narrow"/>
        <family val="2"/>
        <scheme val="minor"/>
      </rPr>
      <t xml:space="preserve"> (avec EENE et Engagement de Crédit-Bail ré-incorporés)</t>
    </r>
  </si>
  <si>
    <t>EE  +  90%×YQ  +  85%×YR  +  YS</t>
  </si>
  <si>
    <t>Capitaux propres (% total bilan)</t>
  </si>
  <si>
    <t>DL  /  [EE  +  90%×YQ  +  85%×YR  +  YS]</t>
  </si>
  <si>
    <r>
      <t xml:space="preserve">Dettes financières brutes  </t>
    </r>
    <r>
      <rPr>
        <b/>
        <sz val="8"/>
        <color rgb="FF7171FF"/>
        <rFont val="Aptos Narrow"/>
        <family val="2"/>
        <scheme val="minor"/>
      </rPr>
      <t>(avec EENE et Engagement de Crédit-Bail ré-incorporés)</t>
    </r>
  </si>
  <si>
    <r>
      <t xml:space="preserve">DS + DT + DU + DV  +  </t>
    </r>
    <r>
      <rPr>
        <b/>
        <sz val="8"/>
        <color rgb="FF8989FF"/>
        <rFont val="Aptos Narrow"/>
        <family val="2"/>
        <scheme val="minor"/>
      </rPr>
      <t>90%×YQ</t>
    </r>
    <r>
      <rPr>
        <b/>
        <sz val="8"/>
        <rFont val="Aptos Narrow"/>
        <family val="2"/>
        <scheme val="minor"/>
      </rPr>
      <t xml:space="preserve">  +  </t>
    </r>
    <r>
      <rPr>
        <b/>
        <sz val="8"/>
        <color rgb="FF9999FF"/>
        <rFont val="Aptos Narrow"/>
        <family val="2"/>
        <scheme val="minor"/>
      </rPr>
      <t>85%×YR</t>
    </r>
    <r>
      <rPr>
        <b/>
        <sz val="8"/>
        <rFont val="Aptos Narrow"/>
        <family val="2"/>
        <scheme val="minor"/>
      </rPr>
      <t xml:space="preserve">  +  </t>
    </r>
    <r>
      <rPr>
        <b/>
        <sz val="8"/>
        <color rgb="FF9999FF"/>
        <rFont val="Aptos Narrow"/>
        <family val="2"/>
        <scheme val="minor"/>
      </rPr>
      <t>YS</t>
    </r>
  </si>
  <si>
    <r>
      <t xml:space="preserve">Dont DF MLT </t>
    </r>
    <r>
      <rPr>
        <b/>
        <sz val="8"/>
        <color rgb="FF7171FF"/>
        <rFont val="Aptos Narrow"/>
        <family val="2"/>
        <scheme val="minor"/>
      </rPr>
      <t>(Engagement de Crédit-Bail ré-incorporés)</t>
    </r>
  </si>
  <si>
    <t>(DS + DT + DU + DV) - (7Y2 + 7Z2 + 8A2 + VG2 + VH2)  +  90%×YQ  +  85%×YR</t>
  </si>
  <si>
    <r>
      <t>Dont DF CT</t>
    </r>
    <r>
      <rPr>
        <b/>
        <sz val="8"/>
        <color rgb="FF7171FF"/>
        <rFont val="Aptos Narrow"/>
        <family val="2"/>
        <scheme val="minor"/>
      </rPr>
      <t xml:space="preserve"> (avec EENE ré-incorporés)</t>
    </r>
  </si>
  <si>
    <t>7Y2 + 7Z2 + 8A2 + VG2 + VH2 + YS</t>
  </si>
  <si>
    <t>Disponibilités (tréso. et équivalents)</t>
  </si>
  <si>
    <t>(CD + CF) - (CE + CG)</t>
  </si>
  <si>
    <t>Dettes financières nettes</t>
  </si>
  <si>
    <t>[DS + DT + DU + DV  +  90%×YQ  +  85%×YR  +  YS]  -  [(CD + CF) - (CE + CG)]</t>
  </si>
  <si>
    <t>Lignes de crédit confirmées non utilisées</t>
  </si>
  <si>
    <t>Non disponible</t>
  </si>
  <si>
    <t>Autres retraitements si pertinent (leasing…)</t>
  </si>
  <si>
    <t>Crédit-Bail directement intégré aux Dettes financières</t>
  </si>
  <si>
    <t>CAF</t>
  </si>
  <si>
    <t>GG - FP + (GA + GB + GC + GD) + (GL + GJ + GK + GN + GO) - (GR + GS + GT) + HA - HE - HJ - HK</t>
  </si>
  <si>
    <r>
      <t xml:space="preserve">DF MLT </t>
    </r>
    <r>
      <rPr>
        <b/>
        <sz val="8"/>
        <color rgb="FF7171FF"/>
        <rFont val="Aptos Narrow"/>
        <family val="2"/>
        <scheme val="minor"/>
      </rPr>
      <t>(sans ré-intégration des Engagements de Crédit-Bail)</t>
    </r>
  </si>
  <si>
    <t>(DS + DT + DU + DV) - (7Y2 + 7Z2 + 8A2 + VG2 + VH2)</t>
  </si>
  <si>
    <t>Dividendes</t>
  </si>
  <si>
    <t>ZE</t>
  </si>
  <si>
    <t>FLUX</t>
  </si>
  <si>
    <t>Cash-Flow Opérationnel</t>
  </si>
  <si>
    <r>
      <t>(HN + GA + GB + GC + GD - FP) - (HB - HF) - (</t>
    </r>
    <r>
      <rPr>
        <b/>
        <u/>
        <sz val="8"/>
        <color rgb="FFC00000"/>
        <rFont val="Aptos Narrow"/>
        <family val="2"/>
        <scheme val="minor"/>
      </rPr>
      <t>BFR_BRT</t>
    </r>
    <r>
      <rPr>
        <b/>
        <sz val="8"/>
        <rFont val="Aptos Narrow"/>
        <family val="2"/>
        <scheme val="minor"/>
      </rPr>
      <t xml:space="preserve"> - </t>
    </r>
    <r>
      <rPr>
        <b/>
        <u/>
        <sz val="8"/>
        <color rgb="FFC00000"/>
        <rFont val="Aptos Narrow"/>
        <family val="2"/>
        <scheme val="minor"/>
      </rPr>
      <t>BFR_BRT</t>
    </r>
    <r>
      <rPr>
        <b/>
        <u/>
        <vertAlign val="subscript"/>
        <sz val="8"/>
        <color rgb="FFC00000"/>
        <rFont val="Aptos Narrow"/>
        <family val="2"/>
        <scheme val="minor"/>
      </rPr>
      <t>-1</t>
    </r>
    <r>
      <rPr>
        <b/>
        <sz val="8"/>
        <rFont val="Aptos Narrow"/>
        <family val="2"/>
        <scheme val="minor"/>
      </rPr>
      <t>)</t>
    </r>
  </si>
  <si>
    <t>Free Cash-Flow</t>
  </si>
  <si>
    <r>
      <t>(HN + GA + GB + GC + GD - FP) - (HB - HF) - (</t>
    </r>
    <r>
      <rPr>
        <b/>
        <u/>
        <sz val="8"/>
        <color rgb="FFC00000"/>
        <rFont val="Aptos Narrow"/>
        <family val="2"/>
        <scheme val="minor"/>
      </rPr>
      <t>BFR_BRT</t>
    </r>
    <r>
      <rPr>
        <b/>
        <sz val="8"/>
        <rFont val="Aptos Narrow"/>
        <family val="2"/>
        <scheme val="minor"/>
      </rPr>
      <t xml:space="preserve"> - </t>
    </r>
    <r>
      <rPr>
        <b/>
        <u/>
        <sz val="8"/>
        <color rgb="FFC00000"/>
        <rFont val="Aptos Narrow"/>
        <family val="2"/>
        <scheme val="minor"/>
      </rPr>
      <t>BFR_BRT-1</t>
    </r>
    <r>
      <rPr>
        <b/>
        <sz val="8"/>
        <rFont val="Aptos Narrow"/>
        <family val="2"/>
        <scheme val="minor"/>
      </rPr>
      <t xml:space="preserve">) - </t>
    </r>
    <r>
      <rPr>
        <b/>
        <u/>
        <sz val="8"/>
        <color rgb="FFC00000"/>
        <rFont val="Aptos Narrow"/>
        <family val="2"/>
        <scheme val="minor"/>
      </rPr>
      <t>CAPEX_NET</t>
    </r>
  </si>
  <si>
    <t>RATIOS</t>
  </si>
  <si>
    <t>Gearing brut</t>
  </si>
  <si>
    <t>[DS + DT + DU + DV  +  90%×YQ  +  85%×YR  +  YS]  /  DL</t>
  </si>
  <si>
    <t>Gearing net</t>
  </si>
  <si>
    <t>[(DS + DT + DU + DV  +  90%×YQ  +  85%×YR  +  YS) - ((CD + CF) - (CE + CG))]  /  DL</t>
  </si>
  <si>
    <t>Leverage brut</t>
  </si>
  <si>
    <t>[DS + DT + DU + DV  +  90%×YQ  +  85%×YR  +  YS]  /  [GG - FP + (GA + GB + GC + GD) - HJ]</t>
  </si>
  <si>
    <t>Leverage net</t>
  </si>
  <si>
    <t>[[DS + DT + DU + DV  +  90%×YQ  +  85%×YR  +  YS]  -  [(CD + CF) - (CE + CG)]]  /  [GG - FP + (GA + GB + GC + GD) - HJ]</t>
  </si>
  <si>
    <t>Leverage BCE</t>
  </si>
  <si>
    <t>Hors Programme EF</t>
  </si>
  <si>
    <t>EN-TÊTE</t>
  </si>
  <si>
    <t>DUREE</t>
  </si>
  <si>
    <t>Nombre de mois de l'Exercice</t>
  </si>
  <si>
    <t>Nombre</t>
  </si>
  <si>
    <t>ACTIF
SYNTHETIQUE</t>
  </si>
  <si>
    <t>IMMOBILISATIONS</t>
  </si>
  <si>
    <t>TOTAL</t>
  </si>
  <si>
    <r>
      <t xml:space="preserve">Total Immobilisations (Net) </t>
    </r>
    <r>
      <rPr>
        <b/>
        <sz val="8"/>
        <color rgb="FF7171FF"/>
        <rFont val="Aptos Narrow"/>
        <family val="2"/>
        <scheme val="minor"/>
      </rPr>
      <t>(avec Engagements de Crédit-Bail)</t>
    </r>
  </si>
  <si>
    <r>
      <t xml:space="preserve">BJ - BK + </t>
    </r>
    <r>
      <rPr>
        <b/>
        <sz val="8"/>
        <color rgb="FF7171FF"/>
        <rFont val="Aptos Narrow"/>
        <family val="2"/>
        <scheme val="minor"/>
      </rPr>
      <t>90%×YQ</t>
    </r>
    <r>
      <rPr>
        <sz val="8"/>
        <color theme="1"/>
        <rFont val="Aptos Narrow"/>
        <family val="2"/>
        <scheme val="minor"/>
      </rPr>
      <t xml:space="preserve">  + </t>
    </r>
    <r>
      <rPr>
        <b/>
        <sz val="8"/>
        <color rgb="FF7171FF"/>
        <rFont val="Aptos Narrow"/>
        <family val="2"/>
        <scheme val="minor"/>
      </rPr>
      <t xml:space="preserve"> 85%×YR</t>
    </r>
  </si>
  <si>
    <t>Total Immobilisations  (Net) en % du Total Actif (Net)</t>
  </si>
  <si>
    <t>INCORPORELLES</t>
  </si>
  <si>
    <t>Immobilisations incorporelles (Net)</t>
  </si>
  <si>
    <t>Fonds de commerce (Brut)</t>
  </si>
  <si>
    <t>AH</t>
  </si>
  <si>
    <t>Ensemble des autres immobilisations incorporelles (Brut)</t>
  </si>
  <si>
    <t>AB + CX + AF + AJ + AL</t>
  </si>
  <si>
    <t>Amortissement des Immobilisations incorporelles</t>
  </si>
  <si>
    <t>AC + CQ + AG + AI + AK + AM</t>
  </si>
  <si>
    <t>CORPORELLES</t>
  </si>
  <si>
    <r>
      <t>Immobilisations corporelles (Net)</t>
    </r>
    <r>
      <rPr>
        <b/>
        <sz val="8"/>
        <color rgb="FF7171FF"/>
        <rFont val="Aptos Narrow"/>
        <family val="2"/>
        <scheme val="minor"/>
      </rPr>
      <t xml:space="preserve"> (avec Engagements de Crédit-Bail)</t>
    </r>
  </si>
  <si>
    <t>Terrains (Brut)</t>
  </si>
  <si>
    <t>AN</t>
  </si>
  <si>
    <r>
      <t xml:space="preserve">Ensemble des autres immobilisations corporelles (Brut) </t>
    </r>
    <r>
      <rPr>
        <b/>
        <sz val="8"/>
        <color rgb="FF7171FF"/>
        <rFont val="Aptos Narrow"/>
        <family val="2"/>
        <scheme val="minor"/>
      </rPr>
      <t xml:space="preserve"> 
(avec Engagements de Crédit-Bail)</t>
    </r>
  </si>
  <si>
    <r>
      <t xml:space="preserve">AP + AR + AT + AV + AX + </t>
    </r>
    <r>
      <rPr>
        <b/>
        <sz val="8"/>
        <color rgb="FF7171FF"/>
        <rFont val="Aptos Narrow"/>
        <family val="2"/>
        <scheme val="minor"/>
      </rPr>
      <t xml:space="preserve"> 90%×YQ </t>
    </r>
    <r>
      <rPr>
        <sz val="8"/>
        <color theme="1"/>
        <rFont val="Aptos Narrow"/>
        <family val="2"/>
        <scheme val="minor"/>
      </rPr>
      <t xml:space="preserve"> +  </t>
    </r>
    <r>
      <rPr>
        <b/>
        <sz val="8"/>
        <color rgb="FF7171FF"/>
        <rFont val="Aptos Narrow"/>
        <family val="2"/>
        <scheme val="minor"/>
      </rPr>
      <t>85%×YR</t>
    </r>
  </si>
  <si>
    <t>Amortissement des Immobilisations corporelles</t>
  </si>
  <si>
    <t>AO + AQ + AS + AU + AW + AY</t>
  </si>
  <si>
    <t>FINANCIERES</t>
  </si>
  <si>
    <t>Immobilisations financières (Net)</t>
  </si>
  <si>
    <t>Ensemble des immobilisations financières (Brut)</t>
  </si>
  <si>
    <t>CS + CU + BB + BD + BF + BH</t>
  </si>
  <si>
    <t>Amortissement des Immobilisations financières</t>
  </si>
  <si>
    <t>CT + CV + BC + BE + BG + BI</t>
  </si>
  <si>
    <t>STOCKS &amp; CREANCES</t>
  </si>
  <si>
    <r>
      <t xml:space="preserve">Ensemble des Stocks et des Créances (Net) </t>
    </r>
    <r>
      <rPr>
        <b/>
        <sz val="8"/>
        <color rgb="FF7171FF"/>
        <rFont val="Aptos Narrow"/>
        <family val="2"/>
        <scheme val="minor"/>
      </rPr>
      <t>(avec EENE)</t>
    </r>
  </si>
  <si>
    <t>Ensemble des Stocks et des Créances (Net) en % du Total Actif (Net)</t>
  </si>
  <si>
    <t>STOCKS 
&amp; EN-COURS</t>
  </si>
  <si>
    <t>Stocks et en-cours (Net)</t>
  </si>
  <si>
    <t>Ensemble des stocks et en-cours (Marchandises, mat. premières….) (Brut)</t>
  </si>
  <si>
    <t>BL + BN + BP + BR + BT</t>
  </si>
  <si>
    <t>Provision sur Stocks et en-cours</t>
  </si>
  <si>
    <t>BM + BO + BQ + BS + BU</t>
  </si>
  <si>
    <t>CREANCES 
&amp; REALISABLES</t>
  </si>
  <si>
    <r>
      <t xml:space="preserve">Créances et réalisables (Net) </t>
    </r>
    <r>
      <rPr>
        <b/>
        <sz val="8"/>
        <color rgb="FF7171FF"/>
        <rFont val="Aptos Narrow"/>
        <family val="2"/>
        <scheme val="minor"/>
      </rPr>
      <t>(avec EENE)</t>
    </r>
  </si>
  <si>
    <r>
      <t xml:space="preserve">Créances clients et comptes rattachés (Brut) </t>
    </r>
    <r>
      <rPr>
        <b/>
        <sz val="8"/>
        <color rgb="FF7171FF"/>
        <rFont val="Aptos Narrow"/>
        <family val="2"/>
        <scheme val="minor"/>
      </rPr>
      <t>(avec EENE)</t>
    </r>
  </si>
  <si>
    <r>
      <t>BX +</t>
    </r>
    <r>
      <rPr>
        <b/>
        <sz val="8"/>
        <color rgb="FF7171FF"/>
        <rFont val="Aptos Narrow"/>
        <family val="2"/>
        <scheme val="minor"/>
      </rPr>
      <t xml:space="preserve"> YS</t>
    </r>
  </si>
  <si>
    <t>Ensemble des autres créances et réalisables (Brut)</t>
  </si>
  <si>
    <t>BV + BZ + CB + CH</t>
  </si>
  <si>
    <t>Provisions sur Créances et Réalisables</t>
  </si>
  <si>
    <t>BW + BY + CA + CC + CI</t>
  </si>
  <si>
    <t>BFR_BRT</t>
  </si>
  <si>
    <t>Besoin en Fonds de Roulement Brut</t>
  </si>
  <si>
    <t>[(BL + BN + BP + BR + BT)  +  (BV + BX + BZ + CB + CH)]   -   [DW + DX + DY + DZ + EA + EB]</t>
  </si>
  <si>
    <t>BFR_NET</t>
  </si>
  <si>
    <t>Besoin en Fonds de Roulement Net</t>
  </si>
  <si>
    <t>TRESORERIE</t>
  </si>
  <si>
    <t>Trésorerie à l'actif (Net)</t>
  </si>
  <si>
    <t>Trésorerie à l'actif (Net) en % du Total Actif (Net)</t>
  </si>
  <si>
    <t>Valeurs mobilières de placement (Brut)</t>
  </si>
  <si>
    <t>CD</t>
  </si>
  <si>
    <t>Disponibilités (Brut)</t>
  </si>
  <si>
    <t>CF</t>
  </si>
  <si>
    <t>Provisions sur disponibilités et sur valeurs mobilières de placement</t>
  </si>
  <si>
    <t>CE + CG</t>
  </si>
  <si>
    <t xml:space="preserve">AUTRES </t>
  </si>
  <si>
    <t>Ensemble des autres postes (Régularisation, Cap Souscrit non app…)  (Net)</t>
  </si>
  <si>
    <t>AA + CW + CM + CN</t>
  </si>
  <si>
    <t>Ensemble des autres postes (Net) sur Total Actif (Net)</t>
  </si>
  <si>
    <t>TOTAL ACTIF</t>
  </si>
  <si>
    <t>Total Actif (Net)</t>
  </si>
  <si>
    <r>
      <t xml:space="preserve">(CO - 1A) +  </t>
    </r>
    <r>
      <rPr>
        <b/>
        <sz val="8"/>
        <color rgb="FF7171FF"/>
        <rFont val="Aptos Narrow"/>
        <family val="2"/>
        <scheme val="minor"/>
      </rPr>
      <t>90%×YQ</t>
    </r>
    <r>
      <rPr>
        <sz val="8"/>
        <rFont val="Aptos Narrow"/>
        <family val="2"/>
        <scheme val="minor"/>
      </rPr>
      <t xml:space="preserve">  +  </t>
    </r>
    <r>
      <rPr>
        <b/>
        <sz val="8"/>
        <color rgb="FF7171FF"/>
        <rFont val="Aptos Narrow"/>
        <family val="2"/>
        <scheme val="minor"/>
      </rPr>
      <t>85%×YR</t>
    </r>
    <r>
      <rPr>
        <sz val="8"/>
        <rFont val="Aptos Narrow"/>
        <family val="2"/>
        <scheme val="minor"/>
      </rPr>
      <t xml:space="preserve">  +  </t>
    </r>
    <r>
      <rPr>
        <b/>
        <sz val="8"/>
        <color rgb="FF7171FF"/>
        <rFont val="Aptos Narrow"/>
        <family val="2"/>
        <scheme val="minor"/>
      </rPr>
      <t>YS</t>
    </r>
  </si>
  <si>
    <t>PASSIF 
SYNTHETIQUE</t>
  </si>
  <si>
    <t>CAPITAUX PROPRES</t>
  </si>
  <si>
    <t>Total Capitaux propres</t>
  </si>
  <si>
    <t>DL</t>
  </si>
  <si>
    <t>Total Capitaux propres en % du Total Passif</t>
  </si>
  <si>
    <t>Capital social (ou équivalant)</t>
  </si>
  <si>
    <t>DA</t>
  </si>
  <si>
    <t>Ensemble des réserves + Report à nouveau</t>
  </si>
  <si>
    <t>DD + DE + DF + DG + DH</t>
  </si>
  <si>
    <t>Résultat de l'exercice</t>
  </si>
  <si>
    <t>DI</t>
  </si>
  <si>
    <t>Ensemble des autres postes (Subventions, Primes…)</t>
  </si>
  <si>
    <t>DB + DC + DJ + DK</t>
  </si>
  <si>
    <t>AUTRES FONDS PROPRES</t>
  </si>
  <si>
    <t>Total des Autres Fonds Propres</t>
  </si>
  <si>
    <t>DO</t>
  </si>
  <si>
    <t>Total Autres fonds propres en % du Total Passif</t>
  </si>
  <si>
    <t>PROVISIONS</t>
  </si>
  <si>
    <t>Ensemble des Provisions pour Risques et Charges</t>
  </si>
  <si>
    <t>DR</t>
  </si>
  <si>
    <t>Total Provisions en % du Total Passif</t>
  </si>
  <si>
    <t>DETTES 
FINANCIERES</t>
  </si>
  <si>
    <r>
      <t xml:space="preserve">Total des dettes financières </t>
    </r>
    <r>
      <rPr>
        <b/>
        <sz val="8"/>
        <color rgb="FF7171FF"/>
        <rFont val="Aptos Narrow"/>
        <family val="2"/>
        <scheme val="minor"/>
      </rPr>
      <t>(avec engagements de Crédit-Bail &amp; EENE)</t>
    </r>
  </si>
  <si>
    <r>
      <t xml:space="preserve">DS + DT + DU + DV  </t>
    </r>
    <r>
      <rPr>
        <b/>
        <sz val="8"/>
        <rFont val="Aptos Narrow"/>
        <family val="2"/>
        <scheme val="minor"/>
      </rPr>
      <t>+</t>
    </r>
    <r>
      <rPr>
        <b/>
        <sz val="8"/>
        <color rgb="FFFF0000"/>
        <rFont val="Aptos Narrow"/>
        <family val="2"/>
        <scheme val="minor"/>
      </rPr>
      <t xml:space="preserve">  </t>
    </r>
    <r>
      <rPr>
        <b/>
        <u/>
        <sz val="8"/>
        <color rgb="FF7171FF"/>
        <rFont val="Aptos Narrow"/>
        <family val="2"/>
        <scheme val="minor"/>
      </rPr>
      <t>90%</t>
    </r>
    <r>
      <rPr>
        <b/>
        <sz val="8"/>
        <color rgb="FF7171FF"/>
        <rFont val="Aptos Narrow"/>
        <family val="2"/>
        <scheme val="minor"/>
      </rPr>
      <t xml:space="preserve">×YQ </t>
    </r>
    <r>
      <rPr>
        <b/>
        <sz val="8"/>
        <rFont val="Aptos Narrow"/>
        <family val="2"/>
        <scheme val="minor"/>
      </rPr>
      <t xml:space="preserve"> +</t>
    </r>
    <r>
      <rPr>
        <b/>
        <sz val="8"/>
        <color rgb="FFFF0000"/>
        <rFont val="Aptos Narrow"/>
        <family val="2"/>
        <scheme val="minor"/>
      </rPr>
      <t xml:space="preserve">  </t>
    </r>
    <r>
      <rPr>
        <b/>
        <u/>
        <sz val="8"/>
        <color rgb="FF7171FF"/>
        <rFont val="Aptos Narrow"/>
        <family val="2"/>
        <scheme val="minor"/>
      </rPr>
      <t>85%</t>
    </r>
    <r>
      <rPr>
        <b/>
        <sz val="8"/>
        <color rgb="FF7171FF"/>
        <rFont val="Aptos Narrow"/>
        <family val="2"/>
        <scheme val="minor"/>
      </rPr>
      <t>×YR</t>
    </r>
    <r>
      <rPr>
        <b/>
        <sz val="8"/>
        <color rgb="FFFF0000"/>
        <rFont val="Aptos Narrow"/>
        <family val="2"/>
        <scheme val="minor"/>
      </rPr>
      <t xml:space="preserve">  </t>
    </r>
    <r>
      <rPr>
        <b/>
        <sz val="8"/>
        <rFont val="Aptos Narrow"/>
        <family val="2"/>
        <scheme val="minor"/>
      </rPr>
      <t>+</t>
    </r>
    <r>
      <rPr>
        <b/>
        <sz val="8"/>
        <color rgb="FFFF0000"/>
        <rFont val="Aptos Narrow"/>
        <family val="2"/>
        <scheme val="minor"/>
      </rPr>
      <t xml:space="preserve">  </t>
    </r>
    <r>
      <rPr>
        <b/>
        <sz val="8"/>
        <color rgb="FF7171FF"/>
        <rFont val="Aptos Narrow"/>
        <family val="2"/>
        <scheme val="minor"/>
      </rPr>
      <t>YS</t>
    </r>
  </si>
  <si>
    <t>Total des dettes financières (avec eng. de Crédit-Bail &amp; EENE) en % du Total Passif</t>
  </si>
  <si>
    <t>DETTES 
FINANCIERES MLT</t>
  </si>
  <si>
    <t>Ensemble des dettes financières MLT</t>
  </si>
  <si>
    <r>
      <t xml:space="preserve">(DS + DT + DU + DV) - (7Y2 + 7Z2 + 8A2 + VG2 + VH2) </t>
    </r>
    <r>
      <rPr>
        <sz val="8"/>
        <rFont val="Aptos Narrow"/>
        <family val="2"/>
        <scheme val="minor"/>
      </rPr>
      <t xml:space="preserve"> </t>
    </r>
    <r>
      <rPr>
        <b/>
        <sz val="8"/>
        <rFont val="Aptos Narrow"/>
        <family val="2"/>
        <scheme val="minor"/>
      </rPr>
      <t xml:space="preserve">+ </t>
    </r>
    <r>
      <rPr>
        <b/>
        <sz val="8"/>
        <color rgb="FFFF0000"/>
        <rFont val="Aptos Narrow"/>
        <family val="2"/>
        <scheme val="minor"/>
      </rPr>
      <t xml:space="preserve"> </t>
    </r>
    <r>
      <rPr>
        <b/>
        <u/>
        <sz val="8"/>
        <color rgb="FF7171FF"/>
        <rFont val="Aptos Narrow"/>
        <family val="2"/>
        <scheme val="minor"/>
      </rPr>
      <t>90%</t>
    </r>
    <r>
      <rPr>
        <b/>
        <sz val="8"/>
        <color rgb="FF7171FF"/>
        <rFont val="Aptos Narrow"/>
        <family val="2"/>
        <scheme val="minor"/>
      </rPr>
      <t>×YQ</t>
    </r>
    <r>
      <rPr>
        <b/>
        <sz val="8"/>
        <color rgb="FFFF0000"/>
        <rFont val="Aptos Narrow"/>
        <family val="2"/>
        <scheme val="minor"/>
      </rPr>
      <t xml:space="preserve">  </t>
    </r>
    <r>
      <rPr>
        <b/>
        <sz val="8"/>
        <rFont val="Aptos Narrow"/>
        <family val="2"/>
        <scheme val="minor"/>
      </rPr>
      <t xml:space="preserve">+ </t>
    </r>
    <r>
      <rPr>
        <b/>
        <sz val="8"/>
        <color rgb="FFFF0000"/>
        <rFont val="Aptos Narrow"/>
        <family val="2"/>
        <scheme val="minor"/>
      </rPr>
      <t xml:space="preserve"> </t>
    </r>
    <r>
      <rPr>
        <b/>
        <u/>
        <sz val="8"/>
        <color rgb="FF7171FF"/>
        <rFont val="Aptos Narrow"/>
        <family val="2"/>
        <scheme val="minor"/>
      </rPr>
      <t>85%</t>
    </r>
    <r>
      <rPr>
        <b/>
        <sz val="8"/>
        <color rgb="FF7171FF"/>
        <rFont val="Aptos Narrow"/>
        <family val="2"/>
        <scheme val="minor"/>
      </rPr>
      <t>×YR</t>
    </r>
  </si>
  <si>
    <r>
      <t xml:space="preserve">Emprunts obligataires (convertibles ou non) &amp; Emprunts divers MLT 
</t>
    </r>
    <r>
      <rPr>
        <b/>
        <sz val="8"/>
        <color rgb="FF7171FF"/>
        <rFont val="Aptos Narrow"/>
        <family val="2"/>
        <scheme val="minor"/>
      </rPr>
      <t>(avec Engagements de Crédit-Bail)</t>
    </r>
  </si>
  <si>
    <r>
      <t xml:space="preserve">(DS + DT + DV) - (7Y2 + 7Z2 + 8A2)  +  </t>
    </r>
    <r>
      <rPr>
        <b/>
        <u/>
        <sz val="8"/>
        <color rgb="FF7171FF"/>
        <rFont val="Aptos Narrow"/>
        <family val="2"/>
        <scheme val="minor"/>
      </rPr>
      <t>90%</t>
    </r>
    <r>
      <rPr>
        <b/>
        <sz val="8"/>
        <color rgb="FF7171FF"/>
        <rFont val="Aptos Narrow"/>
        <family val="2"/>
        <scheme val="minor"/>
      </rPr>
      <t>×YQ</t>
    </r>
    <r>
      <rPr>
        <b/>
        <sz val="8"/>
        <color rgb="FFFF0000"/>
        <rFont val="Aptos Narrow"/>
        <family val="2"/>
        <scheme val="minor"/>
      </rPr>
      <t xml:space="preserve">  </t>
    </r>
    <r>
      <rPr>
        <b/>
        <sz val="8"/>
        <rFont val="Aptos Narrow"/>
        <family val="2"/>
        <scheme val="minor"/>
      </rPr>
      <t>+</t>
    </r>
    <r>
      <rPr>
        <b/>
        <sz val="8"/>
        <color rgb="FFFF0000"/>
        <rFont val="Aptos Narrow"/>
        <family val="2"/>
        <scheme val="minor"/>
      </rPr>
      <t xml:space="preserve">  </t>
    </r>
    <r>
      <rPr>
        <b/>
        <u/>
        <sz val="8"/>
        <color rgb="FF7171FF"/>
        <rFont val="Aptos Narrow"/>
        <family val="2"/>
        <scheme val="minor"/>
      </rPr>
      <t>85%</t>
    </r>
    <r>
      <rPr>
        <b/>
        <sz val="8"/>
        <color rgb="FF7171FF"/>
        <rFont val="Aptos Narrow"/>
        <family val="2"/>
        <scheme val="minor"/>
      </rPr>
      <t>×YR</t>
    </r>
  </si>
  <si>
    <t>Dettes bancaires MLT</t>
  </si>
  <si>
    <t>DU - (VG2 + VH2)</t>
  </si>
  <si>
    <t>FRNG</t>
  </si>
  <si>
    <t>Fonds de Roulement Net Global</t>
  </si>
  <si>
    <t>DETTES 
FINANCIERES CT</t>
  </si>
  <si>
    <t>Ensemble des dettes financières CT</t>
  </si>
  <si>
    <r>
      <t xml:space="preserve">7Y2 + 7Z2 + 8A2 + VG2 + VH2 </t>
    </r>
    <r>
      <rPr>
        <b/>
        <sz val="8"/>
        <rFont val="Aptos Narrow"/>
        <family val="2"/>
        <scheme val="minor"/>
      </rPr>
      <t xml:space="preserve">+ </t>
    </r>
    <r>
      <rPr>
        <b/>
        <sz val="8"/>
        <color rgb="FF7171FF"/>
        <rFont val="Aptos Narrow"/>
        <family val="2"/>
        <scheme val="minor"/>
      </rPr>
      <t>YS</t>
    </r>
  </si>
  <si>
    <t>Emprunts obligataires (convertibles ou non) &amp; Emprunts divers CT</t>
  </si>
  <si>
    <t>7Y2 + 7Z2 + 8A2</t>
  </si>
  <si>
    <t>Part à moins d'un an des Dettes Bancaires (hors découvert)</t>
  </si>
  <si>
    <t>VG2 + VH2 - EH</t>
  </si>
  <si>
    <r>
      <t xml:space="preserve">Découvert </t>
    </r>
    <r>
      <rPr>
        <b/>
        <sz val="8"/>
        <color rgb="FF7171FF"/>
        <rFont val="Aptos Narrow"/>
        <family val="2"/>
        <scheme val="minor"/>
      </rPr>
      <t>(avec EENE)</t>
    </r>
  </si>
  <si>
    <r>
      <t xml:space="preserve">EH  </t>
    </r>
    <r>
      <rPr>
        <b/>
        <sz val="8"/>
        <rFont val="Aptos Narrow"/>
        <family val="2"/>
        <scheme val="minor"/>
      </rPr>
      <t xml:space="preserve">+ </t>
    </r>
    <r>
      <rPr>
        <b/>
        <sz val="8"/>
        <color rgb="FFFF0000"/>
        <rFont val="Aptos Narrow"/>
        <family val="2"/>
        <scheme val="minor"/>
      </rPr>
      <t xml:space="preserve"> </t>
    </r>
    <r>
      <rPr>
        <b/>
        <sz val="8"/>
        <color rgb="FF7171FF"/>
        <rFont val="Aptos Narrow"/>
        <family val="2"/>
        <scheme val="minor"/>
      </rPr>
      <t>YS</t>
    </r>
  </si>
  <si>
    <t>GEARING_BRT</t>
  </si>
  <si>
    <t>Gearing Brut</t>
  </si>
  <si>
    <t>GEARING_NET</t>
  </si>
  <si>
    <t>Gearing Net</t>
  </si>
  <si>
    <t>DETTES 
NON FINANCIERES</t>
  </si>
  <si>
    <t>Total des dettes non financières</t>
  </si>
  <si>
    <t>Total Dettes non financières en % du Total Passif</t>
  </si>
  <si>
    <t>Dettes fournisseurs et comptes rattachés</t>
  </si>
  <si>
    <t>DX</t>
  </si>
  <si>
    <t>Ensemble des autres dettes non financières</t>
  </si>
  <si>
    <t>DW + DY + DZ + EA + EB</t>
  </si>
  <si>
    <t xml:space="preserve">Ensemble des autres postes (Régularisation…) </t>
  </si>
  <si>
    <t>ED</t>
  </si>
  <si>
    <t>Ensemble des autres postes en % du Total Passif</t>
  </si>
  <si>
    <t>TOTAL PASSIF</t>
  </si>
  <si>
    <r>
      <t>Total Passif</t>
    </r>
    <r>
      <rPr>
        <b/>
        <sz val="8"/>
        <color rgb="FF7171FF"/>
        <rFont val="Aptos Narrow"/>
        <family val="2"/>
        <scheme val="minor"/>
      </rPr>
      <t xml:space="preserve"> (avec EENE et Engagement de Crédit-Bail ré-incorporés</t>
    </r>
    <r>
      <rPr>
        <b/>
        <sz val="8"/>
        <color theme="1"/>
        <rFont val="Aptos Narrow"/>
        <family val="2"/>
        <scheme val="minor"/>
      </rPr>
      <t>)</t>
    </r>
  </si>
  <si>
    <r>
      <t xml:space="preserve">EE  </t>
    </r>
    <r>
      <rPr>
        <b/>
        <sz val="8"/>
        <rFont val="Aptos Narrow"/>
        <family val="2"/>
        <scheme val="minor"/>
      </rPr>
      <t xml:space="preserve">+  </t>
    </r>
    <r>
      <rPr>
        <b/>
        <u/>
        <sz val="8"/>
        <color rgb="FF7171FF"/>
        <rFont val="Aptos Narrow"/>
        <family val="2"/>
        <scheme val="minor"/>
      </rPr>
      <t>90%</t>
    </r>
    <r>
      <rPr>
        <b/>
        <sz val="8"/>
        <color rgb="FF7171FF"/>
        <rFont val="Aptos Narrow"/>
        <family val="2"/>
        <scheme val="minor"/>
      </rPr>
      <t xml:space="preserve">×YQ </t>
    </r>
    <r>
      <rPr>
        <b/>
        <sz val="8"/>
        <color rgb="FFFF0000"/>
        <rFont val="Aptos Narrow"/>
        <family val="2"/>
        <scheme val="minor"/>
      </rPr>
      <t xml:space="preserve"> </t>
    </r>
    <r>
      <rPr>
        <b/>
        <sz val="8"/>
        <rFont val="Aptos Narrow"/>
        <family val="2"/>
        <scheme val="minor"/>
      </rPr>
      <t>+</t>
    </r>
    <r>
      <rPr>
        <b/>
        <sz val="8"/>
        <color rgb="FFFF0000"/>
        <rFont val="Aptos Narrow"/>
        <family val="2"/>
        <scheme val="minor"/>
      </rPr>
      <t xml:space="preserve">  </t>
    </r>
    <r>
      <rPr>
        <b/>
        <u/>
        <sz val="8"/>
        <color rgb="FF7171FF"/>
        <rFont val="Aptos Narrow"/>
        <family val="2"/>
        <scheme val="minor"/>
      </rPr>
      <t>85%</t>
    </r>
    <r>
      <rPr>
        <b/>
        <sz val="8"/>
        <color rgb="FF7171FF"/>
        <rFont val="Aptos Narrow"/>
        <family val="2"/>
        <scheme val="minor"/>
      </rPr>
      <t>×YR</t>
    </r>
    <r>
      <rPr>
        <b/>
        <sz val="8"/>
        <color rgb="FFFF0000"/>
        <rFont val="Aptos Narrow"/>
        <family val="2"/>
        <scheme val="minor"/>
      </rPr>
      <t xml:space="preserve">  </t>
    </r>
    <r>
      <rPr>
        <b/>
        <sz val="8"/>
        <rFont val="Aptos Narrow"/>
        <family val="2"/>
        <scheme val="minor"/>
      </rPr>
      <t xml:space="preserve">+ </t>
    </r>
    <r>
      <rPr>
        <b/>
        <sz val="8"/>
        <color rgb="FFFF0000"/>
        <rFont val="Aptos Narrow"/>
        <family val="2"/>
        <scheme val="minor"/>
      </rPr>
      <t xml:space="preserve"> </t>
    </r>
    <r>
      <rPr>
        <b/>
        <sz val="8"/>
        <color rgb="FF7171FF"/>
        <rFont val="Aptos Narrow"/>
        <family val="2"/>
        <scheme val="minor"/>
      </rPr>
      <t>YS</t>
    </r>
  </si>
  <si>
    <t>ENGAGEMENTS</t>
  </si>
  <si>
    <t>Engagements de Crédit-Bail Mobilier</t>
  </si>
  <si>
    <t>YQ</t>
  </si>
  <si>
    <t>Engagements de Crédit-Bail Immobilier</t>
  </si>
  <si>
    <t>YR</t>
  </si>
  <si>
    <t>Effets portés à l'Escompte et Non Echus</t>
  </si>
  <si>
    <t>YS</t>
  </si>
  <si>
    <t>EFFECTIFS</t>
  </si>
  <si>
    <t>Effectif moyen du personnel</t>
  </si>
  <si>
    <t>YP</t>
  </si>
  <si>
    <t>COMPTE 
DE RESULTAT 
SYNTHETIQUE</t>
  </si>
  <si>
    <t>EXPLOITATION</t>
  </si>
  <si>
    <t>PRODUCTION</t>
  </si>
  <si>
    <t>Chiffre d'Affaires</t>
  </si>
  <si>
    <t>dont % en France</t>
  </si>
  <si>
    <t>(FA + FD + FG)  /  FL</t>
  </si>
  <si>
    <t>Dont Vente de Marchandise</t>
  </si>
  <si>
    <t>FC</t>
  </si>
  <si>
    <t>Dont Production vendue (Biens &amp; Services)</t>
  </si>
  <si>
    <t>FF + FI</t>
  </si>
  <si>
    <t>Production Stockée &amp; Production Immobilisée</t>
  </si>
  <si>
    <t>FM + FN</t>
  </si>
  <si>
    <t>ACHATS 
&amp; ∆ STOCKS</t>
  </si>
  <si>
    <t>Ensembles des achats (Marchandises, Mat. Premières...)</t>
  </si>
  <si>
    <t>FS + FU</t>
  </si>
  <si>
    <t>Ensemble des variations de stocks (Marchandises, Mat. Premières...)</t>
  </si>
  <si>
    <t>FT + FV</t>
  </si>
  <si>
    <t>MRG_PRD</t>
  </si>
  <si>
    <t>Marge de Production</t>
  </si>
  <si>
    <t>TX_MRG_PRD</t>
  </si>
  <si>
    <t>Marge de Production en % du CA</t>
  </si>
  <si>
    <t>CHARGES EXTERNES</t>
  </si>
  <si>
    <t>Autres achats et charges externes</t>
  </si>
  <si>
    <t>FW</t>
  </si>
  <si>
    <t>VAL_AJT</t>
  </si>
  <si>
    <t>Valeur Ajoutée</t>
  </si>
  <si>
    <t>TX_VAL_AJT</t>
  </si>
  <si>
    <t>Valeur Ajoutée en % du CA</t>
  </si>
  <si>
    <t>SUBV EXPLOITATION</t>
  </si>
  <si>
    <t>Subventions d'Exploitation</t>
  </si>
  <si>
    <t>FO</t>
  </si>
  <si>
    <t>MAIN D'ŒUVRE 
&amp; TAXES</t>
  </si>
  <si>
    <t>Salaires, Traitements et Charges sociales</t>
  </si>
  <si>
    <t>FY + FZ</t>
  </si>
  <si>
    <t>Impôts, Taxes et assimilés</t>
  </si>
  <si>
    <t>FX</t>
  </si>
  <si>
    <t>EBE</t>
  </si>
  <si>
    <t>Excédent Brut d'Exploitation</t>
  </si>
  <si>
    <t>TX_EBE</t>
  </si>
  <si>
    <t>EBE en % du CA</t>
  </si>
  <si>
    <t>AUTRES</t>
  </si>
  <si>
    <t>Autres Produits - Autres Charges</t>
  </si>
  <si>
    <t>FQ - GE</t>
  </si>
  <si>
    <t>EBITDA</t>
  </si>
  <si>
    <t>Earning Before Interest, Taxes, Depreciation and Amortization</t>
  </si>
  <si>
    <t>TX_EBITDA</t>
  </si>
  <si>
    <t>EBITDA en % du CA</t>
  </si>
  <si>
    <t>REPRISES</t>
  </si>
  <si>
    <t>Reprises (Amo/Prov) d'Exploitation</t>
  </si>
  <si>
    <t>FP</t>
  </si>
  <si>
    <t>DOTATIONS</t>
  </si>
  <si>
    <t>Ensemble des Dotations (Amo/Prov) d'Exploitation</t>
  </si>
  <si>
    <t>GA + GB + GC + GD</t>
  </si>
  <si>
    <t>RESULTAT D'EXPLOIT.</t>
  </si>
  <si>
    <t>Résultat d'Exploitation (Hors Participation des salariés)</t>
  </si>
  <si>
    <t>GG</t>
  </si>
  <si>
    <t>OPERATIONS EN COMMUN</t>
  </si>
  <si>
    <t xml:space="preserve">(Bénéf. attribué ou perte transférée) - (Perte supportée ou bénéf. transféré) </t>
  </si>
  <si>
    <t>GH - GI</t>
  </si>
  <si>
    <t>EXPLOITATION  + OPERATIONS 
EN COMMUN</t>
  </si>
  <si>
    <t>Résultat d'Exploitation avec Opérations en commun</t>
  </si>
  <si>
    <t>ROS</t>
  </si>
  <si>
    <t>Résultat d'Exploitation avec Opérations en commun en % du CA</t>
  </si>
  <si>
    <t>FINANCIER</t>
  </si>
  <si>
    <t>PRODUITS 
FINANCIERS</t>
  </si>
  <si>
    <t>Intérêts et produits assimilés</t>
  </si>
  <si>
    <t>GL</t>
  </si>
  <si>
    <t>Ensemble des autres produits financiers</t>
  </si>
  <si>
    <t>GJ + GK + GN + GO</t>
  </si>
  <si>
    <t>Reprises (Amo/Prov) financières</t>
  </si>
  <si>
    <t>GM</t>
  </si>
  <si>
    <t>CHARGES 
FINANCIERES</t>
  </si>
  <si>
    <t>Intérêts et charges assimilées</t>
  </si>
  <si>
    <t>GR</t>
  </si>
  <si>
    <t>Ensemble des autres charges financières</t>
  </si>
  <si>
    <t>GS + GT</t>
  </si>
  <si>
    <t>Dotations (Amo/Prov) financières</t>
  </si>
  <si>
    <t>GQ</t>
  </si>
  <si>
    <t>RESULTAT FINANCIER</t>
  </si>
  <si>
    <t>Résultat Financier</t>
  </si>
  <si>
    <t>GV</t>
  </si>
  <si>
    <t>RESULTAT COURANT AVANT IMPÔTS</t>
  </si>
  <si>
    <t>Résultat Courant Avant Impôts</t>
  </si>
  <si>
    <t>GW</t>
  </si>
  <si>
    <t>TX_RES_CAI</t>
  </si>
  <si>
    <t>RCAI en % du CA</t>
  </si>
  <si>
    <t>EXCEPTIONNEL</t>
  </si>
  <si>
    <t>PRODUITS  
EXCEPTIONNELS</t>
  </si>
  <si>
    <t>Produits exceptionnels sur opérations de gestion</t>
  </si>
  <si>
    <t>HA</t>
  </si>
  <si>
    <t>Produits exceptionnels sur opérations en capital</t>
  </si>
  <si>
    <t>HB</t>
  </si>
  <si>
    <t>Reprises sur provisions et transferts de charges</t>
  </si>
  <si>
    <t>HC</t>
  </si>
  <si>
    <t>CHARGES 
EXCEPTIONNELLES</t>
  </si>
  <si>
    <t>Charges exceptionnelles sur opérations de gestion</t>
  </si>
  <si>
    <t>HE</t>
  </si>
  <si>
    <t>Charges exceptionnelles sur opérations en capital</t>
  </si>
  <si>
    <t>HF</t>
  </si>
  <si>
    <t>Dotations exceptionnelles aux amortissements et provisions</t>
  </si>
  <si>
    <t>HG</t>
  </si>
  <si>
    <t>RES. EXCEPTIONNEL</t>
  </si>
  <si>
    <t>Résultat Exceptionnel</t>
  </si>
  <si>
    <t>HH</t>
  </si>
  <si>
    <t>Participation des salariés</t>
  </si>
  <si>
    <t>HJ</t>
  </si>
  <si>
    <t>Impôts sur les Sociétés</t>
  </si>
  <si>
    <t>HK</t>
  </si>
  <si>
    <t>Capacité d'Autofinancement</t>
  </si>
  <si>
    <t>TX_CAF</t>
  </si>
  <si>
    <t>CAF en % du CA</t>
  </si>
  <si>
    <t>RESULTAT NET</t>
  </si>
  <si>
    <t>Résultat Net</t>
  </si>
  <si>
    <t>TX_RES_NET</t>
  </si>
  <si>
    <t>Résultat Net en % du CA</t>
  </si>
  <si>
    <t>TABLEAU 
DE FLUX 
RECONSTITUE</t>
  </si>
  <si>
    <t>CASH FLOW 
GENERE PAR L'ACTIVITE</t>
  </si>
  <si>
    <t>TF01</t>
  </si>
  <si>
    <t>VARIATION DU BFR</t>
  </si>
  <si>
    <t>Variation du poste "Stocks et en-cours (Net)"</t>
  </si>
  <si>
    <t>TF02</t>
  </si>
  <si>
    <t>Variation du poste "Créances et réalisables (Net)"</t>
  </si>
  <si>
    <t>TF03</t>
  </si>
  <si>
    <t>Variation du poste "Total des dettes non financières"</t>
  </si>
  <si>
    <t>TF04</t>
  </si>
  <si>
    <t>(-) Variation du BFR</t>
  </si>
  <si>
    <t>TF05</t>
  </si>
  <si>
    <t>(-) Production immobilisée</t>
  </si>
  <si>
    <t>TF06</t>
  </si>
  <si>
    <t>ETE</t>
  </si>
  <si>
    <t>Excédent de Trésorerie d'Exploitation</t>
  </si>
  <si>
    <t>TF07</t>
  </si>
  <si>
    <t>AUTRES FLUX LIES 
A L'ACTIVITE</t>
  </si>
  <si>
    <t>(-) Décaissement lié au poste "Intérêtes et charges assimilées"</t>
  </si>
  <si>
    <t>TF08</t>
  </si>
  <si>
    <t>(-) Décaissement lié au poste "Impôts sur les Sociétés"</t>
  </si>
  <si>
    <t>TF09</t>
  </si>
  <si>
    <t>(-) Décaissement lié au poste "Participation des salariés"</t>
  </si>
  <si>
    <t>TF10</t>
  </si>
  <si>
    <t>(-) Flux lié au hors exploitation</t>
  </si>
  <si>
    <t>TF11</t>
  </si>
  <si>
    <t>(+) Encaissements liés aux autres produits</t>
  </si>
  <si>
    <t>TF12</t>
  </si>
  <si>
    <t>(GJ + GK + GL + FQ + GH + GN + GO + HA + FO)</t>
  </si>
  <si>
    <t>(-) Décaissements liés aux autres charges</t>
  </si>
  <si>
    <t>TF13</t>
  </si>
  <si>
    <t>(+) Influence des transferts de charges</t>
  </si>
  <si>
    <t>TF14</t>
  </si>
  <si>
    <t>si   (A1 = 0)   alors   (FP - UF + GM - UH + HC - UK)   sinon   (A1 + GM - UH + HC - UK)</t>
  </si>
  <si>
    <t>SOLDE</t>
  </si>
  <si>
    <t>Flux de Trésorerie généré par l'Activité</t>
  </si>
  <si>
    <t>TF15</t>
  </si>
  <si>
    <t>CASH-FLOW LIE 
AUX INVESTISSEMENTS</t>
  </si>
  <si>
    <t>FLUX LIES 
AUX INVESTISSEMENTS</t>
  </si>
  <si>
    <t>Décaissements lié aux Acquisitions d'Immobilisations</t>
  </si>
  <si>
    <t>TF16</t>
  </si>
  <si>
    <r>
      <rPr>
        <b/>
        <strike/>
        <sz val="8"/>
        <color rgb="FFFF0000"/>
        <rFont val="Aptos Narrow"/>
        <family val="2"/>
        <scheme val="minor"/>
      </rPr>
      <t xml:space="preserve">IY </t>
    </r>
    <r>
      <rPr>
        <strike/>
        <sz val="8"/>
        <color theme="1"/>
        <rFont val="Aptos Narrow"/>
        <family val="2"/>
        <scheme val="minor"/>
      </rPr>
      <t>- (MY + NC)</t>
    </r>
  </si>
  <si>
    <t>0J à remplacer par IY ?</t>
  </si>
  <si>
    <t>Variation du poste "Dettes sur immobilisations"</t>
  </si>
  <si>
    <t>TF17</t>
  </si>
  <si>
    <t>Production immobilisé</t>
  </si>
  <si>
    <t>TF18</t>
  </si>
  <si>
    <t>Encaissements lié aux Cessions d'Immobilisations</t>
  </si>
  <si>
    <t>TF19</t>
  </si>
  <si>
    <t>Réductions d'immobilisation financières : prêts</t>
  </si>
  <si>
    <t>TF20</t>
  </si>
  <si>
    <t>Flux de trésorerie lié aux investissements</t>
  </si>
  <si>
    <t>TF21</t>
  </si>
  <si>
    <t>SOLDE DE TRESO APRES INVESTISSEMENTS</t>
  </si>
  <si>
    <t>Solde de Trésorerie après Investissements</t>
  </si>
  <si>
    <t>TF22</t>
  </si>
  <si>
    <t>CASH-FLOW LIE 
AU FINANCEMENT</t>
  </si>
  <si>
    <t>FLUX LIES 
AU FINANCEMENT</t>
  </si>
  <si>
    <t>Augmentation de capital en numéraire</t>
  </si>
  <si>
    <t>TF23</t>
  </si>
  <si>
    <t>(DA + DB - AA)  -  (DA + DB - AA)_1</t>
  </si>
  <si>
    <t>Augmentation des autres fonds propres</t>
  </si>
  <si>
    <t>TF24</t>
  </si>
  <si>
    <t>DO - DO_1</t>
  </si>
  <si>
    <t>Paiement dividende</t>
  </si>
  <si>
    <t>TF25</t>
  </si>
  <si>
    <t>Variation des subventions d'investissements</t>
  </si>
  <si>
    <t>TF26</t>
  </si>
  <si>
    <t>DJ - DJ_1</t>
  </si>
  <si>
    <t>Nouveaux emprunts</t>
  </si>
  <si>
    <t>TF27</t>
  </si>
  <si>
    <t>VJ</t>
  </si>
  <si>
    <t>Remboursements d'emprunts (yc CB)</t>
  </si>
  <si>
    <t>TF28</t>
  </si>
  <si>
    <t>Variation de compte courant d'associés</t>
  </si>
  <si>
    <t>TF29</t>
  </si>
  <si>
    <t>(VI - VC)  -  (VI - VC)_1</t>
  </si>
  <si>
    <t>Flux de trésorerie lié au financement</t>
  </si>
  <si>
    <t>TF30</t>
  </si>
  <si>
    <t>AJUSTEMENTS</t>
  </si>
  <si>
    <t>Ajustement (Intérêts courus non échus, prêts, crédit-bail, erreurs comptables…)</t>
  </si>
  <si>
    <t>TF31</t>
  </si>
  <si>
    <t>VARIATION
DE TRESORERIE</t>
  </si>
  <si>
    <t>SOLDE PRECEDENT</t>
  </si>
  <si>
    <t>Solde global de Trésorerie de l'exercice précédent</t>
  </si>
  <si>
    <t>TF32</t>
  </si>
  <si>
    <t>[CD + CF]_1   -   [YS + VX + {si (EH = 0) alors VG sinon EH}]_1</t>
  </si>
  <si>
    <t>VARIATION NETTE DE TRESORERIE</t>
  </si>
  <si>
    <t>Variation nette de trésorerrie</t>
  </si>
  <si>
    <t>TF33</t>
  </si>
  <si>
    <t>[(CD + CF) - (YS + VX + {si (EH = 0) alors VG sinon EH}]  -  [(CD + CF) - (YS + VX + {si (EH = 0) alors VG sinon EH}]_1</t>
  </si>
  <si>
    <t>Variation des disponibilités</t>
  </si>
  <si>
    <t>TF34</t>
  </si>
  <si>
    <t>(CD + CF)   -   (CD + CF)_1</t>
  </si>
  <si>
    <t>Variation des coucours court terme</t>
  </si>
  <si>
    <t>TF35</t>
  </si>
  <si>
    <t>[YS + VX + {si EH = 0 alors VG sinon EH}]   -   [YS + VX + {si EH = 0 alors VG sinon EH}]_1</t>
  </si>
  <si>
    <t>Solde global de Trésorerie de l'exercice</t>
  </si>
  <si>
    <t>TF36</t>
  </si>
  <si>
    <t xml:space="preserve">[(CD + CF) - (YS + VX + {si (EH = 0) alors VG sinon EH}] </t>
  </si>
  <si>
    <t>RATIOS
D'ACTIVITE</t>
  </si>
  <si>
    <t>Stocks en nombre de jours de Chiffre d'Affaires</t>
  </si>
  <si>
    <t>Stocks * 360</t>
  </si>
  <si>
    <r>
      <t xml:space="preserve">360 </t>
    </r>
    <r>
      <rPr>
        <sz val="8"/>
        <color theme="1"/>
        <rFont val="Aptos Narrow"/>
        <family val="2"/>
      </rPr>
      <t xml:space="preserve">× </t>
    </r>
    <r>
      <rPr>
        <b/>
        <i/>
        <u/>
        <sz val="8"/>
        <color rgb="FFC00000"/>
        <rFont val="Aptos Narrow"/>
        <family val="2"/>
        <scheme val="minor"/>
      </rPr>
      <t>STCK_TOT_NET</t>
    </r>
  </si>
  <si>
    <t>Chiffre d’affaires</t>
  </si>
  <si>
    <t>CHF_AFF</t>
  </si>
  <si>
    <t>STOCK_TO_CA</t>
  </si>
  <si>
    <t>Délai de Rotation 
Des Stocks</t>
  </si>
  <si>
    <r>
      <t xml:space="preserve">360 × </t>
    </r>
    <r>
      <rPr>
        <b/>
        <i/>
        <u/>
        <sz val="8"/>
        <color rgb="FFC00000"/>
        <rFont val="Aptos Narrow"/>
        <family val="2"/>
        <scheme val="minor"/>
      </rPr>
      <t>STCK_TOT_NET</t>
    </r>
  </si>
  <si>
    <r>
      <t xml:space="preserve">1,20 </t>
    </r>
    <r>
      <rPr>
        <sz val="8"/>
        <color theme="1"/>
        <rFont val="Aptos Narrow"/>
        <family val="2"/>
      </rPr>
      <t xml:space="preserve">× </t>
    </r>
    <r>
      <rPr>
        <sz val="8"/>
        <color theme="1"/>
        <rFont val="Aptos Narrow"/>
        <family val="2"/>
        <scheme val="minor"/>
      </rPr>
      <t>Achats (Marchandises, Matières premières et Autres)</t>
    </r>
  </si>
  <si>
    <r>
      <t>1,2 × (</t>
    </r>
    <r>
      <rPr>
        <b/>
        <sz val="8"/>
        <color rgb="FF002060"/>
        <rFont val="Aptos Narrow"/>
        <family val="2"/>
        <scheme val="minor"/>
      </rPr>
      <t>FS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FU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FW</t>
    </r>
    <r>
      <rPr>
        <sz val="8"/>
        <color theme="1"/>
        <rFont val="Aptos Narrow"/>
        <family val="2"/>
        <scheme val="minor"/>
      </rPr>
      <t>)</t>
    </r>
  </si>
  <si>
    <t>Délai de Rotation des Stocks</t>
  </si>
  <si>
    <t>TX_ROT_STOCK</t>
  </si>
  <si>
    <t>Délai de Rotation 
Clients</t>
  </si>
  <si>
    <t>Clients et comptes rattachés (en net) TTC</t>
  </si>
  <si>
    <r>
      <t>360 × (</t>
    </r>
    <r>
      <rPr>
        <b/>
        <sz val="8"/>
        <color rgb="FF002060"/>
        <rFont val="Aptos Narrow"/>
        <family val="2"/>
        <scheme val="minor"/>
      </rPr>
      <t>BX</t>
    </r>
    <r>
      <rPr>
        <sz val="8"/>
        <color theme="1"/>
        <rFont val="Aptos Narrow"/>
        <family val="2"/>
        <scheme val="minor"/>
      </rPr>
      <t xml:space="preserve"> - </t>
    </r>
    <r>
      <rPr>
        <b/>
        <sz val="8"/>
        <color rgb="FF002060"/>
        <rFont val="Aptos Narrow"/>
        <family val="2"/>
        <scheme val="minor"/>
      </rPr>
      <t>BY</t>
    </r>
    <r>
      <rPr>
        <sz val="8"/>
        <color theme="1"/>
        <rFont val="Aptos Narrow"/>
        <family val="2"/>
        <scheme val="minor"/>
      </rPr>
      <t>)</t>
    </r>
  </si>
  <si>
    <t>[Chiffre d’Affaires France (TTC) + Chiffre d'Affaires Export (HT)] x 360</t>
  </si>
  <si>
    <r>
      <t>1,2 × (</t>
    </r>
    <r>
      <rPr>
        <b/>
        <i/>
        <u/>
        <sz val="8"/>
        <color rgb="FFC00000"/>
        <rFont val="Aptos Narrow"/>
        <family val="2"/>
        <scheme val="minor"/>
      </rPr>
      <t>CHF_AFF</t>
    </r>
    <r>
      <rPr>
        <b/>
        <sz val="8"/>
        <rFont val="Aptos Narrow"/>
        <family val="2"/>
        <scheme val="minor"/>
      </rPr>
      <t xml:space="preserve"> - </t>
    </r>
    <r>
      <rPr>
        <b/>
        <sz val="8"/>
        <color theme="3" tint="-0.499984740745262"/>
        <rFont val="Aptos Narrow"/>
        <family val="2"/>
        <scheme val="minor"/>
      </rPr>
      <t>FK</t>
    </r>
    <r>
      <rPr>
        <sz val="8"/>
        <rFont val="Aptos Narrow"/>
        <family val="2"/>
        <scheme val="minor"/>
      </rPr>
      <t>) +</t>
    </r>
    <r>
      <rPr>
        <b/>
        <sz val="8"/>
        <rFont val="Aptos Narrow"/>
        <family val="2"/>
        <scheme val="minor"/>
      </rPr>
      <t xml:space="preserve"> </t>
    </r>
    <r>
      <rPr>
        <b/>
        <sz val="8"/>
        <color theme="3" tint="-0.499984740745262"/>
        <rFont val="Aptos Narrow"/>
        <family val="2"/>
        <scheme val="minor"/>
      </rPr>
      <t>FK</t>
    </r>
  </si>
  <si>
    <t>Délai de Rotation Clients</t>
  </si>
  <si>
    <t>TX_ROT_CLIENT</t>
  </si>
  <si>
    <t>Délai de Rotation Fournisseurs</t>
  </si>
  <si>
    <t>Dettes fournisseurs et comptes rattachés TTC</t>
  </si>
  <si>
    <r>
      <t xml:space="preserve">360 × </t>
    </r>
    <r>
      <rPr>
        <b/>
        <sz val="8"/>
        <color rgb="FF002060"/>
        <rFont val="Aptos Narrow"/>
        <family val="2"/>
        <scheme val="minor"/>
      </rPr>
      <t>DX</t>
    </r>
  </si>
  <si>
    <t>TX_ROT_FOURN</t>
  </si>
  <si>
    <t>BFR Net 
sur Chiffre d'Affaires</t>
  </si>
  <si>
    <t>BFR Net * 360</t>
  </si>
  <si>
    <r>
      <t xml:space="preserve">360 × </t>
    </r>
    <r>
      <rPr>
        <b/>
        <i/>
        <u/>
        <sz val="8"/>
        <color rgb="FFC00000"/>
        <rFont val="Aptos Narrow"/>
        <family val="2"/>
        <scheme val="minor"/>
      </rPr>
      <t>BFR_NET</t>
    </r>
  </si>
  <si>
    <t>Délai de Rotation du BFR Net</t>
  </si>
  <si>
    <t>TX_ROT_BFR_NET</t>
  </si>
  <si>
    <t>BFR Brut 
sur Chiffre d'Affaires</t>
  </si>
  <si>
    <t>BFR Brut * 360</t>
  </si>
  <si>
    <r>
      <t xml:space="preserve">360 × </t>
    </r>
    <r>
      <rPr>
        <b/>
        <i/>
        <u/>
        <sz val="8"/>
        <color rgb="FFC00000"/>
        <rFont val="Aptos Narrow"/>
        <family val="2"/>
        <scheme val="minor"/>
      </rPr>
      <t>BFR_BRT</t>
    </r>
  </si>
  <si>
    <t>PRODUCTIVITE</t>
  </si>
  <si>
    <t>Ratio de Productivité</t>
  </si>
  <si>
    <t>Effectifs</t>
  </si>
  <si>
    <t>RT_PROD</t>
  </si>
  <si>
    <t>RENTABILITE</t>
  </si>
  <si>
    <t>Rentabilité économique des capitaux engagés</t>
  </si>
  <si>
    <t>(1-TIS) x (Résultat d'Exploitation + Bénéfice attribué - Perte supportée)</t>
  </si>
  <si>
    <r>
      <t>0,75 × (</t>
    </r>
    <r>
      <rPr>
        <b/>
        <i/>
        <u/>
        <sz val="8"/>
        <color rgb="FFC00000"/>
        <rFont val="Aptos Narrow"/>
        <family val="2"/>
        <scheme val="minor"/>
      </rPr>
      <t>RES_EXP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GH</t>
    </r>
    <r>
      <rPr>
        <sz val="8"/>
        <color theme="1"/>
        <rFont val="Aptos Narrow"/>
        <family val="2"/>
        <scheme val="minor"/>
      </rPr>
      <t xml:space="preserve"> - </t>
    </r>
    <r>
      <rPr>
        <b/>
        <sz val="8"/>
        <color rgb="FF002060"/>
        <rFont val="Aptos Narrow"/>
        <family val="2"/>
        <scheme val="minor"/>
      </rPr>
      <t>GI</t>
    </r>
    <r>
      <rPr>
        <sz val="8"/>
        <color theme="1"/>
        <rFont val="Aptos Narrow"/>
        <family val="2"/>
        <scheme val="minor"/>
      </rPr>
      <t>)</t>
    </r>
  </si>
  <si>
    <t>BFR Net + Immobilisations</t>
  </si>
  <si>
    <r>
      <rPr>
        <b/>
        <i/>
        <u/>
        <sz val="8"/>
        <color rgb="FFC00000"/>
        <rFont val="Aptos Narrow"/>
        <family val="2"/>
        <scheme val="minor"/>
      </rPr>
      <t>BFR_NET</t>
    </r>
    <r>
      <rPr>
        <b/>
        <i/>
        <sz val="8"/>
        <color rgb="FFC00000"/>
        <rFont val="Aptos Narrow"/>
        <family val="2"/>
        <scheme val="minor"/>
      </rPr>
      <t xml:space="preserve"> </t>
    </r>
    <r>
      <rPr>
        <sz val="8"/>
        <color theme="1"/>
        <rFont val="Aptos Narrow"/>
        <family val="2"/>
        <scheme val="minor"/>
      </rPr>
      <t xml:space="preserve">+  </t>
    </r>
    <r>
      <rPr>
        <b/>
        <i/>
        <u/>
        <sz val="8"/>
        <color rgb="FFC00000"/>
        <rFont val="Aptos Narrow"/>
        <family val="2"/>
        <scheme val="minor"/>
      </rPr>
      <t>IMMO_TOT_NET</t>
    </r>
  </si>
  <si>
    <t>ROCE</t>
  </si>
  <si>
    <t>Rentabilité Economique de l'actif de l'entreprise</t>
  </si>
  <si>
    <t xml:space="preserve">Résultat Net </t>
  </si>
  <si>
    <t>RES_NET</t>
  </si>
  <si>
    <t>Total Actif (en Net)</t>
  </si>
  <si>
    <t>TOT_BIL</t>
  </si>
  <si>
    <t>ROA</t>
  </si>
  <si>
    <t>Rentabilité Financière</t>
  </si>
  <si>
    <t xml:space="preserve">Résultat net </t>
  </si>
  <si>
    <t xml:space="preserve">RES_NET </t>
  </si>
  <si>
    <t>Total Capitaux Propres (en  N-1)</t>
  </si>
  <si>
    <r>
      <t>CAP_PROP_TOT</t>
    </r>
    <r>
      <rPr>
        <b/>
        <i/>
        <u/>
        <vertAlign val="subscript"/>
        <sz val="8"/>
        <color rgb="FFC00000"/>
        <rFont val="Aptos Narrow"/>
        <family val="2"/>
        <scheme val="minor"/>
      </rPr>
      <t>-1</t>
    </r>
  </si>
  <si>
    <t>ROE</t>
  </si>
  <si>
    <t>REPARTITION</t>
  </si>
  <si>
    <t>Valeur ajoutée 
revenant à l'Etat</t>
  </si>
  <si>
    <t>Impôts et taxes + IS</t>
  </si>
  <si>
    <r>
      <rPr>
        <b/>
        <sz val="8"/>
        <color rgb="FF002060"/>
        <rFont val="Aptos Narrow"/>
        <family val="2"/>
        <scheme val="minor"/>
      </rPr>
      <t>FX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HK</t>
    </r>
  </si>
  <si>
    <t>Valeur ajoutée</t>
  </si>
  <si>
    <t>Valeur ajoutée revenant à l'Etat</t>
  </si>
  <si>
    <t>VAL_AJT_ETAT</t>
  </si>
  <si>
    <t>Valeur ajoutée 
revenant aux prêteurs</t>
  </si>
  <si>
    <t xml:space="preserve">Charges financières d'intérêt </t>
  </si>
  <si>
    <t>CHG_FIN_INT</t>
  </si>
  <si>
    <t>Valeur ajoutée revenant aux prêteurs</t>
  </si>
  <si>
    <t>VAL_AJT_PRETEURS</t>
  </si>
  <si>
    <t>Valeur ajoutée 
revenant aux salariés (et aux organismes sociaux)</t>
  </si>
  <si>
    <t>Charges de personnel + Participation + Charges sociales</t>
  </si>
  <si>
    <r>
      <rPr>
        <b/>
        <sz val="8"/>
        <color rgb="FF002060"/>
        <rFont val="Aptos Narrow"/>
        <family val="2"/>
        <scheme val="minor"/>
      </rPr>
      <t>FY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 xml:space="preserve">HJ </t>
    </r>
    <r>
      <rPr>
        <sz val="8"/>
        <color theme="1"/>
        <rFont val="Aptos Narrow"/>
        <family val="2"/>
        <scheme val="minor"/>
      </rPr>
      <t xml:space="preserve">+ </t>
    </r>
    <r>
      <rPr>
        <b/>
        <sz val="8"/>
        <color rgb="FF002060"/>
        <rFont val="Aptos Narrow"/>
        <family val="2"/>
        <scheme val="minor"/>
      </rPr>
      <t>FZ</t>
    </r>
  </si>
  <si>
    <t>Valeur ajoutée revenant aux salariés (et aux organismes sociaux)</t>
  </si>
  <si>
    <t>VAL_AJT_SALARIES</t>
  </si>
  <si>
    <t>Valeur ajoutée 
revenant à l'entreprise (et aux propriétaires)</t>
  </si>
  <si>
    <t>Valeur ajoutée revenant à l'entreprise (et aux propriétaires)</t>
  </si>
  <si>
    <t>VAL_AJT_ENTREPRISE</t>
  </si>
  <si>
    <t>RATIOS D'INVESTISSEMENT</t>
  </si>
  <si>
    <t>ACTIFS</t>
  </si>
  <si>
    <t>Ratio de Vétusté</t>
  </si>
  <si>
    <t>Immobilisations corporelles nettes</t>
  </si>
  <si>
    <r>
      <t>(</t>
    </r>
    <r>
      <rPr>
        <b/>
        <sz val="8"/>
        <color rgb="FF002060"/>
        <rFont val="Aptos Narrow"/>
        <family val="2"/>
        <scheme val="minor"/>
      </rPr>
      <t>AN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AP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AR</t>
    </r>
    <r>
      <rPr>
        <sz val="8"/>
        <color theme="1"/>
        <rFont val="Aptos Narrow"/>
        <family val="2"/>
        <scheme val="minor"/>
      </rPr>
      <t xml:space="preserve"> +</t>
    </r>
    <r>
      <rPr>
        <b/>
        <sz val="8"/>
        <color rgb="FF002060"/>
        <rFont val="Aptos Narrow"/>
        <family val="2"/>
        <scheme val="minor"/>
      </rPr>
      <t xml:space="preserve"> AT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AV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AX</t>
    </r>
    <r>
      <rPr>
        <sz val="8"/>
        <color theme="1"/>
        <rFont val="Aptos Narrow"/>
        <family val="2"/>
        <scheme val="minor"/>
      </rPr>
      <t>) - (</t>
    </r>
    <r>
      <rPr>
        <b/>
        <sz val="8"/>
        <color rgb="FF002060"/>
        <rFont val="Aptos Narrow"/>
        <family val="2"/>
        <scheme val="minor"/>
      </rPr>
      <t>AO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AQ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AS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AU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AW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AY</t>
    </r>
    <r>
      <rPr>
        <sz val="8"/>
        <color theme="1"/>
        <rFont val="Aptos Narrow"/>
        <family val="2"/>
        <scheme val="minor"/>
      </rPr>
      <t xml:space="preserve">) </t>
    </r>
  </si>
  <si>
    <t>Immobilisations corporelles brutes</t>
  </si>
  <si>
    <r>
      <rPr>
        <b/>
        <sz val="8"/>
        <color rgb="FF002060"/>
        <rFont val="Aptos Narrow"/>
        <family val="2"/>
        <scheme val="minor"/>
      </rPr>
      <t>AN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AP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AR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AT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AV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AX</t>
    </r>
  </si>
  <si>
    <t>RT_VETUST</t>
  </si>
  <si>
    <t>Taux de vieillissement des immobilisations</t>
  </si>
  <si>
    <t>Dotations aux amortissements</t>
  </si>
  <si>
    <t>GA</t>
  </si>
  <si>
    <t>Immobilisations Brutes</t>
  </si>
  <si>
    <t xml:space="preserve">BJ  </t>
  </si>
  <si>
    <t>RT_VIEL_IMMO</t>
  </si>
  <si>
    <t>Ratio de couverture 
des actifs</t>
  </si>
  <si>
    <t>Total actif net - Immo incorporelles - Dettes non Fin</t>
  </si>
  <si>
    <r>
      <rPr>
        <b/>
        <i/>
        <u/>
        <sz val="8"/>
        <color rgb="FFC00000"/>
        <rFont val="Aptos Narrow"/>
        <family val="2"/>
        <scheme val="minor"/>
      </rPr>
      <t>TOT_BIL</t>
    </r>
    <r>
      <rPr>
        <b/>
        <i/>
        <sz val="8"/>
        <rFont val="Aptos Narrow"/>
        <family val="2"/>
        <scheme val="minor"/>
      </rPr>
      <t xml:space="preserve"> - </t>
    </r>
    <r>
      <rPr>
        <b/>
        <i/>
        <u/>
        <sz val="8"/>
        <color rgb="FFC00000"/>
        <rFont val="Aptos Narrow"/>
        <family val="2"/>
        <scheme val="minor"/>
      </rPr>
      <t>IMMO_INCORP_NET</t>
    </r>
    <r>
      <rPr>
        <sz val="8"/>
        <color theme="1"/>
        <rFont val="Aptos Narrow"/>
        <family val="2"/>
        <scheme val="minor"/>
      </rPr>
      <t xml:space="preserve">  -  </t>
    </r>
    <r>
      <rPr>
        <b/>
        <i/>
        <u/>
        <sz val="8"/>
        <color rgb="FFC00000"/>
        <rFont val="Aptos Narrow"/>
        <family val="2"/>
        <scheme val="minor"/>
      </rPr>
      <t>DET_NOFIN_TOT</t>
    </r>
  </si>
  <si>
    <t>Total Dettes Financières</t>
  </si>
  <si>
    <t>DET_FIN_TOT</t>
  </si>
  <si>
    <t>Ratio de couverture des actifs</t>
  </si>
  <si>
    <t>RT_COUV_ACT</t>
  </si>
  <si>
    <t>Ratio de rotation 
des actifs</t>
  </si>
  <si>
    <t xml:space="preserve">Chiffre d'Affaires </t>
  </si>
  <si>
    <t>Moyenne(Total Bilan-1 ; Total Bilan)</t>
  </si>
  <si>
    <r>
      <t>Moyenne(</t>
    </r>
    <r>
      <rPr>
        <b/>
        <i/>
        <u/>
        <sz val="8"/>
        <color rgb="FFC00000"/>
        <rFont val="Aptos Narrow"/>
        <family val="2"/>
        <scheme val="minor"/>
      </rPr>
      <t>TOT_BIL-1</t>
    </r>
    <r>
      <rPr>
        <sz val="8"/>
        <color theme="1"/>
        <rFont val="Aptos Narrow"/>
        <family val="2"/>
        <scheme val="minor"/>
      </rPr>
      <t xml:space="preserve"> ; </t>
    </r>
    <r>
      <rPr>
        <b/>
        <i/>
        <u/>
        <sz val="8"/>
        <color rgb="FFC00000"/>
        <rFont val="Aptos Narrow"/>
        <family val="2"/>
        <scheme val="minor"/>
      </rPr>
      <t>TOT_BIL</t>
    </r>
    <r>
      <rPr>
        <sz val="8"/>
        <color theme="1"/>
        <rFont val="Aptos Narrow"/>
        <family val="2"/>
        <scheme val="minor"/>
      </rPr>
      <t>)</t>
    </r>
  </si>
  <si>
    <t>Ratio de rotation des actifs</t>
  </si>
  <si>
    <t>RT_ROT_ACT</t>
  </si>
  <si>
    <t>Délai de Rotation 
du Capital Investi</t>
  </si>
  <si>
    <t>Total Immobilisations (Net)</t>
  </si>
  <si>
    <r>
      <t xml:space="preserve">360 × </t>
    </r>
    <r>
      <rPr>
        <b/>
        <i/>
        <u/>
        <sz val="8"/>
        <color rgb="FFC00000"/>
        <rFont val="Aptos Narrow"/>
        <family val="2"/>
        <scheme val="minor"/>
      </rPr>
      <t>IMMO_TOT_NET</t>
    </r>
  </si>
  <si>
    <t>Chiffre d'affaires</t>
  </si>
  <si>
    <t>Délai de Rotation du Capital Investi</t>
  </si>
  <si>
    <t>TX_ROT_CAP</t>
  </si>
  <si>
    <t>RATIOS 
DE LIQUIDITE</t>
  </si>
  <si>
    <t>Disponible sur CA</t>
  </si>
  <si>
    <t xml:space="preserve">Disponible </t>
  </si>
  <si>
    <t>TRES_DISPO</t>
  </si>
  <si>
    <t>DISPO_TO_CHF_AFF</t>
  </si>
  <si>
    <t>Trésorerie nette sur CA</t>
  </si>
  <si>
    <t>Trésorerie Nette</t>
  </si>
  <si>
    <t>TRES_NET</t>
  </si>
  <si>
    <t>TRES_NET_TO_CHF_AFF</t>
  </si>
  <si>
    <t>LIQUIDITE</t>
  </si>
  <si>
    <t xml:space="preserve">Ratio de 
liquidité générale </t>
  </si>
  <si>
    <t>Actif circulant en valeur nette (retraitement des charges constatées d'avances)</t>
  </si>
  <si>
    <r>
      <t>(</t>
    </r>
    <r>
      <rPr>
        <b/>
        <sz val="8"/>
        <color rgb="FF002060"/>
        <rFont val="Aptos Narrow"/>
        <family val="2"/>
        <scheme val="minor"/>
      </rPr>
      <t>CJ</t>
    </r>
    <r>
      <rPr>
        <sz val="8"/>
        <color theme="1"/>
        <rFont val="Aptos Narrow"/>
        <family val="2"/>
        <scheme val="minor"/>
      </rPr>
      <t xml:space="preserve"> -</t>
    </r>
    <r>
      <rPr>
        <b/>
        <sz val="8"/>
        <color rgb="FF002060"/>
        <rFont val="Aptos Narrow"/>
        <family val="2"/>
        <scheme val="minor"/>
      </rPr>
      <t xml:space="preserve"> CK</t>
    </r>
    <r>
      <rPr>
        <sz val="8"/>
        <color theme="1"/>
        <rFont val="Aptos Narrow"/>
        <family val="2"/>
        <scheme val="minor"/>
      </rPr>
      <t>) - (</t>
    </r>
    <r>
      <rPr>
        <b/>
        <sz val="8"/>
        <color rgb="FF002060"/>
        <rFont val="Aptos Narrow"/>
        <family val="2"/>
        <scheme val="minor"/>
      </rPr>
      <t>CH</t>
    </r>
    <r>
      <rPr>
        <sz val="8"/>
        <color theme="1"/>
        <rFont val="Aptos Narrow"/>
        <family val="2"/>
        <scheme val="minor"/>
      </rPr>
      <t xml:space="preserve"> - </t>
    </r>
    <r>
      <rPr>
        <b/>
        <sz val="8"/>
        <color rgb="FF002060"/>
        <rFont val="Aptos Narrow"/>
        <family val="2"/>
        <scheme val="minor"/>
      </rPr>
      <t>CI</t>
    </r>
    <r>
      <rPr>
        <sz val="8"/>
        <color theme="1"/>
        <rFont val="Aptos Narrow"/>
        <family val="2"/>
        <scheme val="minor"/>
      </rPr>
      <t>)</t>
    </r>
  </si>
  <si>
    <t>Dettes Financières CT + Dettes non Financières</t>
  </si>
  <si>
    <r>
      <rPr>
        <b/>
        <i/>
        <u/>
        <sz val="8"/>
        <color rgb="FFC00000"/>
        <rFont val="Aptos Narrow"/>
        <family val="2"/>
        <scheme val="minor"/>
      </rPr>
      <t>DET_FIN_CT</t>
    </r>
    <r>
      <rPr>
        <sz val="8"/>
        <color theme="1"/>
        <rFont val="Aptos Narrow"/>
        <family val="2"/>
        <scheme val="minor"/>
      </rPr>
      <t xml:space="preserve">  +  </t>
    </r>
    <r>
      <rPr>
        <b/>
        <i/>
        <u/>
        <sz val="8"/>
        <color rgb="FFC00000"/>
        <rFont val="Aptos Narrow"/>
        <family val="2"/>
        <scheme val="minor"/>
      </rPr>
      <t>DET_NOFIN_TOT</t>
    </r>
  </si>
  <si>
    <t xml:space="preserve">Ratio de liquidité générale (Actif Circulant / Dettes Financières CT et Dettes Non Financières) </t>
  </si>
  <si>
    <t>RT_LIQUID_GEN</t>
  </si>
  <si>
    <t xml:space="preserve">Ratio de 
liquidité court terme </t>
  </si>
  <si>
    <t>Trésorerie + Créances client</t>
  </si>
  <si>
    <r>
      <rPr>
        <b/>
        <i/>
        <u/>
        <sz val="8"/>
        <color rgb="FFC00000"/>
        <rFont val="Aptos Narrow"/>
        <family val="2"/>
        <scheme val="minor"/>
      </rPr>
      <t>TRES_DISPO</t>
    </r>
    <r>
      <rPr>
        <sz val="8"/>
        <color theme="1"/>
        <rFont val="Aptos Narrow"/>
        <family val="2"/>
        <scheme val="minor"/>
      </rPr>
      <t xml:space="preserve"> + </t>
    </r>
    <r>
      <rPr>
        <b/>
        <i/>
        <u/>
        <sz val="8"/>
        <color rgb="FFC00000"/>
        <rFont val="Aptos Narrow"/>
        <family val="2"/>
        <scheme val="minor"/>
      </rPr>
      <t>CREAN_TOT_NET</t>
    </r>
  </si>
  <si>
    <t>Dettes Financières à moins d'un an + Dettes non financières</t>
  </si>
  <si>
    <t xml:space="preserve">Ratio de liquidité court terme </t>
  </si>
  <si>
    <t>RT_LIQUID_CT</t>
  </si>
  <si>
    <t>Ratio de 
liquidité Cash</t>
  </si>
  <si>
    <t>Trésorerie et equivalant de trésorerie</t>
  </si>
  <si>
    <t>Dettes financières à moins d'un an + Dettes non Financières</t>
  </si>
  <si>
    <r>
      <rPr>
        <b/>
        <i/>
        <u/>
        <sz val="8"/>
        <color rgb="FFC00000"/>
        <rFont val="Aptos Narrow"/>
        <family val="2"/>
        <scheme val="minor"/>
      </rPr>
      <t>DET_FIN_CT</t>
    </r>
    <r>
      <rPr>
        <sz val="8"/>
        <color theme="1"/>
        <rFont val="Aptos Narrow"/>
        <family val="2"/>
        <scheme val="minor"/>
      </rPr>
      <t xml:space="preserve"> + </t>
    </r>
    <r>
      <rPr>
        <b/>
        <i/>
        <u/>
        <sz val="8"/>
        <color rgb="FFC00000"/>
        <rFont val="Aptos Narrow"/>
        <family val="2"/>
        <scheme val="minor"/>
      </rPr>
      <t>DET_NOFIN_TOT</t>
    </r>
  </si>
  <si>
    <t>Ratio de liquidité Cash</t>
  </si>
  <si>
    <t>RT_LIQUID_CASH</t>
  </si>
  <si>
    <t>RATIOS 
D'ENDETTEMENT</t>
  </si>
  <si>
    <t>LEVIER</t>
  </si>
  <si>
    <t>Levier Brut</t>
  </si>
  <si>
    <t xml:space="preserve">Total Dettes Financières </t>
  </si>
  <si>
    <t xml:space="preserve">DET_FIN_TOT </t>
  </si>
  <si>
    <t>Levier Brut (Couverture de la Dette Financière Brute par l'EBITDA)</t>
  </si>
  <si>
    <t>LVRG_BRT</t>
  </si>
  <si>
    <t>Levier Net</t>
  </si>
  <si>
    <t xml:space="preserve">Dettes Financières Nettes </t>
  </si>
  <si>
    <t>DET_FIN_NET</t>
  </si>
  <si>
    <t>Levier Net (Couverture de la Dette Financière Nette par l'EBITDA)</t>
  </si>
  <si>
    <t>LVRG_NET</t>
  </si>
  <si>
    <t>DSCR &amp; ICR</t>
  </si>
  <si>
    <t>Debt Service
Coverage Ratio Corp</t>
  </si>
  <si>
    <t>EBITDA - Impôt sur les bénéfices</t>
  </si>
  <si>
    <r>
      <rPr>
        <b/>
        <i/>
        <u/>
        <sz val="8"/>
        <color rgb="FFC00000"/>
        <rFont val="Aptos Narrow"/>
        <family val="2"/>
        <scheme val="minor"/>
      </rPr>
      <t>EBITDA</t>
    </r>
    <r>
      <rPr>
        <sz val="8"/>
        <color theme="1"/>
        <rFont val="Aptos Narrow"/>
        <family val="2"/>
        <scheme val="minor"/>
      </rPr>
      <t xml:space="preserve"> - </t>
    </r>
    <r>
      <rPr>
        <b/>
        <i/>
        <u/>
        <sz val="8"/>
        <color rgb="FFC00000"/>
        <rFont val="Aptos Narrow"/>
        <family val="2"/>
        <scheme val="minor"/>
      </rPr>
      <t>IMP_SOC</t>
    </r>
  </si>
  <si>
    <t>Service de la Dette</t>
  </si>
  <si>
    <t>DET_SERV</t>
  </si>
  <si>
    <t>Debt Service Coverage Ratio Corp</t>
  </si>
  <si>
    <t>DSCR</t>
  </si>
  <si>
    <t>Debt Service 
Coverage Ratio Corp 
Prédictif</t>
  </si>
  <si>
    <r>
      <rPr>
        <b/>
        <i/>
        <u/>
        <sz val="8"/>
        <color rgb="FFC00000"/>
        <rFont val="Aptos Narrow"/>
        <family val="2"/>
        <scheme val="minor"/>
      </rPr>
      <t>EBITDA</t>
    </r>
    <r>
      <rPr>
        <sz val="8"/>
        <color theme="1"/>
        <rFont val="Aptos Narrow"/>
        <family val="2"/>
        <scheme val="minor"/>
      </rPr>
      <t xml:space="preserve">  -  </t>
    </r>
    <r>
      <rPr>
        <b/>
        <i/>
        <u/>
        <sz val="8"/>
        <color rgb="FFC00000"/>
        <rFont val="Aptos Narrow"/>
        <family val="2"/>
        <scheme val="minor"/>
      </rPr>
      <t>IMP_SOC</t>
    </r>
  </si>
  <si>
    <t>Part à moins d'un an de la dette financières restante + Intérêts</t>
  </si>
  <si>
    <r>
      <rPr>
        <b/>
        <i/>
        <u/>
        <sz val="8"/>
        <color rgb="FFC00000"/>
        <rFont val="Aptos Narrow"/>
        <family val="2"/>
        <scheme val="minor"/>
      </rPr>
      <t>DET_FIN_1AN</t>
    </r>
    <r>
      <rPr>
        <sz val="8"/>
        <color theme="1"/>
        <rFont val="Aptos Narrow"/>
        <family val="2"/>
        <scheme val="minor"/>
      </rPr>
      <t xml:space="preserve"> + GR</t>
    </r>
  </si>
  <si>
    <t>Debt Service Coverage Ratio Corp Prédictif</t>
  </si>
  <si>
    <t>DSCR_PRED</t>
  </si>
  <si>
    <t>Interest Coverage Ratio</t>
  </si>
  <si>
    <r>
      <rPr>
        <b/>
        <i/>
        <u/>
        <sz val="8"/>
        <color rgb="FFC00000"/>
        <rFont val="Aptos Narrow"/>
        <family val="2"/>
        <scheme val="minor"/>
      </rPr>
      <t>EBITDA</t>
    </r>
    <r>
      <rPr>
        <b/>
        <i/>
        <sz val="8"/>
        <color rgb="FFC00000"/>
        <rFont val="Aptos Narrow"/>
        <family val="2"/>
        <scheme val="minor"/>
      </rPr>
      <t xml:space="preserve"> </t>
    </r>
    <r>
      <rPr>
        <sz val="8"/>
        <color theme="1"/>
        <rFont val="Aptos Narrow"/>
        <family val="2"/>
        <scheme val="minor"/>
      </rPr>
      <t xml:space="preserve">- </t>
    </r>
    <r>
      <rPr>
        <b/>
        <i/>
        <u/>
        <sz val="8"/>
        <color rgb="FFC00000"/>
        <rFont val="Aptos Narrow"/>
        <family val="2"/>
        <scheme val="minor"/>
      </rPr>
      <t>IMP_SOC</t>
    </r>
    <r>
      <rPr>
        <sz val="8"/>
        <color theme="1"/>
        <rFont val="Aptos Narrow"/>
        <family val="2"/>
        <scheme val="minor"/>
      </rPr>
      <t xml:space="preserve"> </t>
    </r>
  </si>
  <si>
    <t>Charge d'intérêts</t>
  </si>
  <si>
    <t>ICR</t>
  </si>
  <si>
    <t>SUR CAF</t>
  </si>
  <si>
    <t>Couverture de la Dette Financière Brute par la CAF</t>
  </si>
  <si>
    <t xml:space="preserve">Total Dettes Financières (CT et MLT) </t>
  </si>
  <si>
    <t>DET_FIN_TO_CAF</t>
  </si>
  <si>
    <t>Capacité de Remboursement</t>
  </si>
  <si>
    <t xml:space="preserve">Dettes Financières Nette (CT et MLT) </t>
  </si>
  <si>
    <t>Capacité de Remboursement (Couverture Dette Financière Nette par la CAF)</t>
  </si>
  <si>
    <t>CAPA_REMBO_DFN</t>
  </si>
  <si>
    <t>Capacité de remboursement 
Court terme</t>
  </si>
  <si>
    <t xml:space="preserve">Dette Financière CT </t>
  </si>
  <si>
    <t>DET_FIN_CT</t>
  </si>
  <si>
    <t>Capacité de remboursement Court terme (Couverture Dette Financière CT par la CAF)</t>
  </si>
  <si>
    <t>CAPA_REMBO_CT</t>
  </si>
  <si>
    <t>Capacité de remboursement 
Moyen/Long terme</t>
  </si>
  <si>
    <t xml:space="preserve">Dette Financière MLT </t>
  </si>
  <si>
    <t>DET_FIN_MLT</t>
  </si>
  <si>
    <t>Capacité de remboursement Moyen/Long terme (Couverture Dette Financière MLT par la CAF)</t>
  </si>
  <si>
    <t>CAPA_REMBO_MLT</t>
  </si>
  <si>
    <t>SUR CFO &amp; FCF</t>
  </si>
  <si>
    <t>Couverture de la Dette Financière Brute par le Free Cash Flow</t>
  </si>
  <si>
    <t>Free Cash Flow</t>
  </si>
  <si>
    <t>CSH_FLW_FREE</t>
  </si>
  <si>
    <t>DET_BRT_TO_FREE</t>
  </si>
  <si>
    <t>Couverture de la Dette Financière Nette par le Free Cash Flow</t>
  </si>
  <si>
    <t>DET_FIN_TO_FREE</t>
  </si>
  <si>
    <t>Ratio de Cash Flow Opérationnel</t>
  </si>
  <si>
    <t xml:space="preserve">Flux de trésorerie d'exploitation </t>
  </si>
  <si>
    <t>CSH_FLW_OPE</t>
  </si>
  <si>
    <r>
      <rPr>
        <b/>
        <i/>
        <u/>
        <sz val="8"/>
        <color rgb="FFC00000"/>
        <rFont val="Aptos Narrow"/>
        <family val="2"/>
        <scheme val="minor"/>
      </rPr>
      <t>DET_FIN_1AN</t>
    </r>
    <r>
      <rPr>
        <sz val="8"/>
        <color theme="1"/>
        <rFont val="Aptos Narrow"/>
        <family val="2"/>
        <scheme val="minor"/>
      </rPr>
      <t xml:space="preserve"> + </t>
    </r>
    <r>
      <rPr>
        <b/>
        <i/>
        <u/>
        <sz val="8"/>
        <color rgb="FFC00000"/>
        <rFont val="Aptos Narrow"/>
        <family val="2"/>
        <scheme val="minor"/>
      </rPr>
      <t>DET_NOFIN_TOT</t>
    </r>
  </si>
  <si>
    <t>RT_CF_OPE</t>
  </si>
  <si>
    <t>RATIOS 
DE STUCTURE</t>
  </si>
  <si>
    <t>Debt-To-Capital Ratio</t>
  </si>
  <si>
    <t xml:space="preserve">Total des dettes financières (CT et MLT) </t>
  </si>
  <si>
    <t>Total dettes financières (CT et MLT) + Total Capitaux Propres</t>
  </si>
  <si>
    <r>
      <rPr>
        <b/>
        <i/>
        <u/>
        <sz val="8"/>
        <color rgb="FFC00000"/>
        <rFont val="Aptos Narrow"/>
        <family val="2"/>
        <scheme val="minor"/>
      </rPr>
      <t>DET_FIN_TOT</t>
    </r>
    <r>
      <rPr>
        <sz val="8"/>
        <color theme="1"/>
        <rFont val="Aptos Narrow"/>
        <family val="2"/>
        <scheme val="minor"/>
      </rPr>
      <t xml:space="preserve"> + </t>
    </r>
    <r>
      <rPr>
        <b/>
        <i/>
        <u/>
        <sz val="8"/>
        <color rgb="FFC00000"/>
        <rFont val="Aptos Narrow"/>
        <family val="2"/>
        <scheme val="minor"/>
      </rPr>
      <t>CAP_PROP_TOT</t>
    </r>
  </si>
  <si>
    <t>Ratio Dettes Financières &amp; Capitaux Propres (Debt-To-Capital Ratio)</t>
  </si>
  <si>
    <t>DEBT_TO_CAP</t>
  </si>
  <si>
    <t>Debt-To-Equity Ratio</t>
  </si>
  <si>
    <t xml:space="preserve">Total Dettes * + Engagements de crédit-bail + Effets portés à l'escompte non échus </t>
  </si>
  <si>
    <r>
      <rPr>
        <b/>
        <sz val="8"/>
        <color rgb="FF002060"/>
        <rFont val="Aptos Narrow"/>
        <family val="2"/>
        <scheme val="minor"/>
      </rPr>
      <t>EC</t>
    </r>
    <r>
      <rPr>
        <sz val="8"/>
        <color theme="1"/>
        <rFont val="Aptos Narrow"/>
        <family val="2"/>
        <scheme val="minor"/>
      </rPr>
      <t xml:space="preserve"> + 90%.</t>
    </r>
    <r>
      <rPr>
        <b/>
        <sz val="8"/>
        <color rgb="FF002060"/>
        <rFont val="Aptos Narrow"/>
        <family val="2"/>
        <scheme val="minor"/>
      </rPr>
      <t>YQ</t>
    </r>
    <r>
      <rPr>
        <sz val="8"/>
        <color theme="1"/>
        <rFont val="Aptos Narrow"/>
        <family val="2"/>
        <scheme val="minor"/>
      </rPr>
      <t xml:space="preserve"> + 85%.</t>
    </r>
    <r>
      <rPr>
        <b/>
        <sz val="8"/>
        <color rgb="FF002060"/>
        <rFont val="Aptos Narrow"/>
        <family val="2"/>
        <scheme val="minor"/>
      </rPr>
      <t>YR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YS</t>
    </r>
  </si>
  <si>
    <t>Total Capitaux Propres</t>
  </si>
  <si>
    <t>CAP_PROP_TOT</t>
  </si>
  <si>
    <t>Ratio Total Dettes Sur Capitaux Propres (Debt-To-Equity Ratio)</t>
  </si>
  <si>
    <t>DEBT_TO_EQTY</t>
  </si>
  <si>
    <t>Ratio Total Dettes 
sur Total Bilan</t>
  </si>
  <si>
    <t>Total Dettes</t>
  </si>
  <si>
    <t>Total Bilan</t>
  </si>
  <si>
    <r>
      <rPr>
        <b/>
        <i/>
        <u/>
        <sz val="8"/>
        <color rgb="FFC00000"/>
        <rFont val="Aptos Narrow"/>
        <family val="2"/>
        <scheme val="minor"/>
      </rPr>
      <t>TOT_BIL</t>
    </r>
    <r>
      <rPr>
        <sz val="8"/>
        <color theme="1"/>
        <rFont val="Aptos Narrow"/>
        <family val="2"/>
        <scheme val="minor"/>
      </rPr>
      <t xml:space="preserve"> + 90%.</t>
    </r>
    <r>
      <rPr>
        <b/>
        <sz val="8"/>
        <color rgb="FF002060"/>
        <rFont val="Aptos Narrow"/>
        <family val="2"/>
        <scheme val="minor"/>
      </rPr>
      <t>YQ</t>
    </r>
    <r>
      <rPr>
        <sz val="8"/>
        <color theme="1"/>
        <rFont val="Aptos Narrow"/>
        <family val="2"/>
        <scheme val="minor"/>
      </rPr>
      <t xml:space="preserve"> + 85%.</t>
    </r>
    <r>
      <rPr>
        <b/>
        <sz val="8"/>
        <color rgb="FF002060"/>
        <rFont val="Aptos Narrow"/>
        <family val="2"/>
        <scheme val="minor"/>
      </rPr>
      <t>YR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YS</t>
    </r>
  </si>
  <si>
    <t>Ratio Total Dettes sur Total Bilan</t>
  </si>
  <si>
    <t>DEBT_TO_BIL</t>
  </si>
  <si>
    <t>Ratio d'Autonomie Financière</t>
  </si>
  <si>
    <t xml:space="preserve">CAP_PROP_TOT </t>
  </si>
  <si>
    <t>Total Bilan (avec engagements de crédit-bail et EENE)</t>
  </si>
  <si>
    <t>Ratio d'Autonomie Financière (Total Capitaux Propres / Total Bilan)</t>
  </si>
  <si>
    <t>RT_AUTO_FIN</t>
  </si>
  <si>
    <t>Ratio d'Indépendance Financière</t>
  </si>
  <si>
    <t>Capitaux permanents</t>
  </si>
  <si>
    <t>CAP_PER</t>
  </si>
  <si>
    <t>Ratio d'Indépendance Financière (Total Capitaux Propres / Capitaux Permanents)</t>
  </si>
  <si>
    <t>RT_IND_FIN</t>
  </si>
  <si>
    <t>Ratio d'Equilibre Financier</t>
  </si>
  <si>
    <t>Ressources durables</t>
  </si>
  <si>
    <r>
      <rPr>
        <b/>
        <sz val="8"/>
        <color rgb="FF002060"/>
        <rFont val="Aptos Narrow"/>
        <family val="2"/>
        <scheme val="minor"/>
      </rPr>
      <t>DL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DO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DR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DS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DT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DU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DV</t>
    </r>
    <r>
      <rPr>
        <sz val="8"/>
        <color theme="1"/>
        <rFont val="Aptos Narrow"/>
        <family val="2"/>
        <scheme val="minor"/>
      </rPr>
      <t xml:space="preserve"> - </t>
    </r>
    <r>
      <rPr>
        <b/>
        <sz val="8"/>
        <color rgb="FF002060"/>
        <rFont val="Aptos Narrow"/>
        <family val="2"/>
        <scheme val="minor"/>
      </rPr>
      <t>EH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ED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BK</t>
    </r>
    <r>
      <rPr>
        <sz val="8"/>
        <color theme="1"/>
        <rFont val="Aptos Narrow"/>
        <family val="2"/>
        <scheme val="minor"/>
      </rPr>
      <t xml:space="preserve"> - </t>
    </r>
    <r>
      <rPr>
        <b/>
        <sz val="8"/>
        <color rgb="FF002060"/>
        <rFont val="Aptos Narrow"/>
        <family val="2"/>
        <scheme val="minor"/>
      </rPr>
      <t>AA</t>
    </r>
    <r>
      <rPr>
        <sz val="8"/>
        <color theme="1"/>
        <rFont val="Aptos Narrow"/>
        <family val="2"/>
        <scheme val="minor"/>
      </rPr>
      <t xml:space="preserve"> -</t>
    </r>
    <r>
      <rPr>
        <b/>
        <sz val="8"/>
        <color rgb="FF002060"/>
        <rFont val="Aptos Narrow"/>
        <family val="2"/>
        <scheme val="minor"/>
      </rPr>
      <t xml:space="preserve"> CM</t>
    </r>
  </si>
  <si>
    <t>Emplois stables</t>
  </si>
  <si>
    <r>
      <rPr>
        <b/>
        <sz val="8"/>
        <color rgb="FF002060"/>
        <rFont val="Aptos Narrow"/>
        <family val="2"/>
        <scheme val="minor"/>
      </rPr>
      <t xml:space="preserve">BJ </t>
    </r>
    <r>
      <rPr>
        <sz val="8"/>
        <color theme="1"/>
        <rFont val="Aptos Narrow"/>
        <family val="2"/>
        <scheme val="minor"/>
      </rPr>
      <t xml:space="preserve">+ </t>
    </r>
    <r>
      <rPr>
        <b/>
        <sz val="8"/>
        <color rgb="FF002060"/>
        <rFont val="Aptos Narrow"/>
        <family val="2"/>
        <scheme val="minor"/>
      </rPr>
      <t>CW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CN</t>
    </r>
  </si>
  <si>
    <t>Ratio d'Equilibre Financier (Ressources durables / Emplois stables)</t>
  </si>
  <si>
    <t>RT_EQUIL_FIN</t>
  </si>
  <si>
    <t>Fonds de Roulement en nombre de jour du Chiffre d'Affaires</t>
  </si>
  <si>
    <t>FRNG * 360</t>
  </si>
  <si>
    <r>
      <t xml:space="preserve">360 × </t>
    </r>
    <r>
      <rPr>
        <b/>
        <i/>
        <u/>
        <sz val="8"/>
        <color rgb="FFC00000"/>
        <rFont val="Aptos Narrow"/>
        <family val="2"/>
        <scheme val="minor"/>
      </rPr>
      <t>FRNG</t>
    </r>
  </si>
  <si>
    <t>TX_FRNG</t>
  </si>
  <si>
    <t>EQUILIBRE BILANCIEL</t>
  </si>
  <si>
    <t>TRESO_DISPO</t>
  </si>
  <si>
    <t>TRESO_DEC</t>
  </si>
  <si>
    <t>Classement</t>
  </si>
  <si>
    <t>Poste</t>
  </si>
  <si>
    <t>Attribut</t>
  </si>
  <si>
    <t>Equivalence</t>
  </si>
  <si>
    <t>Criticité</t>
  </si>
  <si>
    <t>Data</t>
  </si>
  <si>
    <t>Niveau1</t>
  </si>
  <si>
    <t>Niveau2</t>
  </si>
  <si>
    <t>Niveau3</t>
  </si>
  <si>
    <t>Libellé</t>
  </si>
  <si>
    <t>Complément</t>
  </si>
  <si>
    <t>ID</t>
  </si>
  <si>
    <t>Type</t>
  </si>
  <si>
    <t>Restrict.</t>
  </si>
  <si>
    <t>Equiv 1</t>
  </si>
  <si>
    <t>Equiv 2</t>
  </si>
  <si>
    <t>0_EN-TÊTE</t>
  </si>
  <si>
    <t>DESIGNATION DU DECLARANT</t>
  </si>
  <si>
    <r>
      <t xml:space="preserve">Désignation de l'entreprise </t>
    </r>
    <r>
      <rPr>
        <sz val="9"/>
        <color rgb="FFFF0000"/>
        <rFont val="Aptos Narrow"/>
        <family val="2"/>
        <scheme val="minor"/>
      </rPr>
      <t>(1)</t>
    </r>
  </si>
  <si>
    <t>EN01</t>
  </si>
  <si>
    <t>Texte</t>
  </si>
  <si>
    <r>
      <t xml:space="preserve">Adresse de l'entreprise </t>
    </r>
    <r>
      <rPr>
        <sz val="9"/>
        <color rgb="FFFF0000"/>
        <rFont val="Aptos Narrow"/>
        <family val="2"/>
        <scheme val="minor"/>
      </rPr>
      <t>(2)</t>
    </r>
  </si>
  <si>
    <t>EN02</t>
  </si>
  <si>
    <r>
      <t xml:space="preserve">SIRET </t>
    </r>
    <r>
      <rPr>
        <sz val="9"/>
        <color rgb="FFFF0000"/>
        <rFont val="Aptos Narrow"/>
        <family val="2"/>
        <scheme val="minor"/>
      </rPr>
      <t>(3)</t>
    </r>
  </si>
  <si>
    <t>EN03</t>
  </si>
  <si>
    <t>Référence</t>
  </si>
  <si>
    <r>
      <t xml:space="preserve">Néant </t>
    </r>
    <r>
      <rPr>
        <sz val="9"/>
        <color rgb="FFFF0000"/>
        <rFont val="Aptos Narrow"/>
        <family val="2"/>
        <scheme val="minor"/>
      </rPr>
      <t>(4)</t>
    </r>
  </si>
  <si>
    <t>EN04</t>
  </si>
  <si>
    <t>Top</t>
  </si>
  <si>
    <r>
      <t xml:space="preserve">Durée de l'exercice en nombre de mois* </t>
    </r>
    <r>
      <rPr>
        <sz val="9"/>
        <color rgb="FFFF0000"/>
        <rFont val="Aptos Narrow"/>
        <family val="2"/>
        <scheme val="minor"/>
      </rPr>
      <t>(5)</t>
    </r>
  </si>
  <si>
    <t>EN05</t>
  </si>
  <si>
    <r>
      <t xml:space="preserve">Durée de l'exercice précédent* </t>
    </r>
    <r>
      <rPr>
        <sz val="9"/>
        <color rgb="FFFF0000"/>
        <rFont val="Aptos Narrow"/>
        <family val="2"/>
        <scheme val="minor"/>
      </rPr>
      <t>(6)</t>
    </r>
  </si>
  <si>
    <t>EN06</t>
  </si>
  <si>
    <r>
      <t xml:space="preserve">Exercice N clos le </t>
    </r>
    <r>
      <rPr>
        <sz val="9"/>
        <color rgb="FFFF0000"/>
        <rFont val="Aptos Narrow"/>
        <family val="2"/>
        <scheme val="minor"/>
      </rPr>
      <t>(7)</t>
    </r>
  </si>
  <si>
    <t>EN07</t>
  </si>
  <si>
    <t>Date</t>
  </si>
  <si>
    <r>
      <t xml:space="preserve">Année </t>
    </r>
    <r>
      <rPr>
        <sz val="9"/>
        <color rgb="FFFF0000"/>
        <rFont val="Aptos Narrow"/>
        <family val="2"/>
        <scheme val="minor"/>
      </rPr>
      <t>(8)</t>
    </r>
  </si>
  <si>
    <t>EN08</t>
  </si>
  <si>
    <t>Année</t>
  </si>
  <si>
    <t>ACTIF BILAN</t>
  </si>
  <si>
    <t>Capital souscrit 
non appelé</t>
  </si>
  <si>
    <t>TOTAL 
(I)</t>
  </si>
  <si>
    <t>Capital souscrit non appelé</t>
  </si>
  <si>
    <t>1_Brut</t>
  </si>
  <si>
    <t>AA</t>
  </si>
  <si>
    <t>2_Amortissements/Provisions</t>
  </si>
  <si>
    <t>3_Net</t>
  </si>
  <si>
    <t>ACTIF 
IMMOBILISÉ *</t>
  </si>
  <si>
    <t>IMMOBILISATIONS
INCORPORELLES</t>
  </si>
  <si>
    <t>Frais d'établissement *</t>
  </si>
  <si>
    <t>AB</t>
  </si>
  <si>
    <t>AC</t>
  </si>
  <si>
    <t>Frais de développement *</t>
  </si>
  <si>
    <t>CX</t>
  </si>
  <si>
    <t>CQ</t>
  </si>
  <si>
    <t>Concessions, brevets et droits similaires</t>
  </si>
  <si>
    <t>AF</t>
  </si>
  <si>
    <t>AG</t>
  </si>
  <si>
    <t>Fonds commercial (1)</t>
  </si>
  <si>
    <t>AI</t>
  </si>
  <si>
    <t>Autres immobilisations incorporelles</t>
  </si>
  <si>
    <t>AJ</t>
  </si>
  <si>
    <t>AK</t>
  </si>
  <si>
    <t>Avances et acomptes sur immobilisations incorporelles</t>
  </si>
  <si>
    <t>AL</t>
  </si>
  <si>
    <t>AM</t>
  </si>
  <si>
    <t>IMMOBILISATIONS
CORPORELLES</t>
  </si>
  <si>
    <t>Terrains</t>
  </si>
  <si>
    <t>AO</t>
  </si>
  <si>
    <t>Constructions</t>
  </si>
  <si>
    <t>AP</t>
  </si>
  <si>
    <t>AQ</t>
  </si>
  <si>
    <t>Installations techniques, matériel et outillage industriels</t>
  </si>
  <si>
    <t>AR</t>
  </si>
  <si>
    <t>AS</t>
  </si>
  <si>
    <t>Autres immobilisations corporelles</t>
  </si>
  <si>
    <t>AT</t>
  </si>
  <si>
    <t>AU</t>
  </si>
  <si>
    <t>Immobilisations en cours</t>
  </si>
  <si>
    <t>AV</t>
  </si>
  <si>
    <t>AW</t>
  </si>
  <si>
    <t>Avances et acomptes</t>
  </si>
  <si>
    <t>AX</t>
  </si>
  <si>
    <t>AY</t>
  </si>
  <si>
    <t>IMMOBILISATIONS
FINANCIÈRES (2)</t>
  </si>
  <si>
    <t>Participations évaluées selon la méthode de mise en équivalence</t>
  </si>
  <si>
    <t>CS</t>
  </si>
  <si>
    <t>CT</t>
  </si>
  <si>
    <t>Autres participations</t>
  </si>
  <si>
    <t>CU</t>
  </si>
  <si>
    <t>CV</t>
  </si>
  <si>
    <t>Créances rattachées à des participations</t>
  </si>
  <si>
    <t>BB</t>
  </si>
  <si>
    <t>BC</t>
  </si>
  <si>
    <t>Autres titres immobilisés</t>
  </si>
  <si>
    <t>BD</t>
  </si>
  <si>
    <t>BE</t>
  </si>
  <si>
    <t>Prêts</t>
  </si>
  <si>
    <t>BF</t>
  </si>
  <si>
    <t>BG</t>
  </si>
  <si>
    <t>Autres immobilisations financières *</t>
  </si>
  <si>
    <t>BH</t>
  </si>
  <si>
    <t>BI</t>
  </si>
  <si>
    <t>TOTAL (II)</t>
  </si>
  <si>
    <t>BJ</t>
  </si>
  <si>
    <t>BK</t>
  </si>
  <si>
    <t>BJ - BK</t>
  </si>
  <si>
    <t>ACTIF 
CIRCULANT</t>
  </si>
  <si>
    <t>STOCKS *</t>
  </si>
  <si>
    <t>Matières premières, approvisionnements</t>
  </si>
  <si>
    <t>BL</t>
  </si>
  <si>
    <t>BM</t>
  </si>
  <si>
    <t>En cours de production de biens</t>
  </si>
  <si>
    <t>BN</t>
  </si>
  <si>
    <t>BO</t>
  </si>
  <si>
    <t>En cours de production de services</t>
  </si>
  <si>
    <t>BP</t>
  </si>
  <si>
    <t>BQ</t>
  </si>
  <si>
    <t>Produits intermédiaires et finis</t>
  </si>
  <si>
    <t>BR</t>
  </si>
  <si>
    <t>BS</t>
  </si>
  <si>
    <t>Marchandises</t>
  </si>
  <si>
    <t>BT</t>
  </si>
  <si>
    <t>BU</t>
  </si>
  <si>
    <t>Avances et acomptes versés sur commandes</t>
  </si>
  <si>
    <t>BV</t>
  </si>
  <si>
    <t>BW</t>
  </si>
  <si>
    <t>CRÉANCES</t>
  </si>
  <si>
    <t>Clients et comptes rattachés (3) *</t>
  </si>
  <si>
    <t>BX</t>
  </si>
  <si>
    <t>BY</t>
  </si>
  <si>
    <t>Autres créances (3)</t>
  </si>
  <si>
    <t>BZ</t>
  </si>
  <si>
    <t>CA</t>
  </si>
  <si>
    <t>Capital souscrit et appelé, non versé</t>
  </si>
  <si>
    <t>CB</t>
  </si>
  <si>
    <t>CC</t>
  </si>
  <si>
    <t>DIVERS</t>
  </si>
  <si>
    <t>Valeurs mobilières de placement (dont actions propres:……………… )</t>
  </si>
  <si>
    <t>CE</t>
  </si>
  <si>
    <t>Disponibilités</t>
  </si>
  <si>
    <t>CG</t>
  </si>
  <si>
    <t>COMPTES DE
REGULARISATION</t>
  </si>
  <si>
    <t xml:space="preserve">Charges constatées d'avances (3) * </t>
  </si>
  <si>
    <t>CH</t>
  </si>
  <si>
    <t>CI</t>
  </si>
  <si>
    <t>TOTAL (III)</t>
  </si>
  <si>
    <t>CJ</t>
  </si>
  <si>
    <t>CK</t>
  </si>
  <si>
    <t>Frais d'émission d'emprunt à étaler (IV)</t>
  </si>
  <si>
    <t>CW</t>
  </si>
  <si>
    <t>Primes de remboursement des obligations (V)</t>
  </si>
  <si>
    <t>CM</t>
  </si>
  <si>
    <t>Écarts de conversion actif * (VI)</t>
  </si>
  <si>
    <t>CN</t>
  </si>
  <si>
    <t>TOTAL GÉNÉRAL</t>
  </si>
  <si>
    <t>TOTAL GÉNÉRAL (I à VI)</t>
  </si>
  <si>
    <t>CO</t>
  </si>
  <si>
    <t>1A</t>
  </si>
  <si>
    <t>COMPLÉMENTS</t>
  </si>
  <si>
    <t>Renvois:(1) dont 
droit au bail :</t>
  </si>
  <si>
    <t>Renvois:(1) dont droit au bail :</t>
  </si>
  <si>
    <t>(2) Part à moins d'1 an des immobilisations financières nettes</t>
  </si>
  <si>
    <t>CP</t>
  </si>
  <si>
    <t>(3) Part à plus d'1 an :</t>
  </si>
  <si>
    <t>CR</t>
  </si>
  <si>
    <t xml:space="preserve">Clause de réserve 
de propriété * : </t>
  </si>
  <si>
    <t>Immobilisations :</t>
  </si>
  <si>
    <t xml:space="preserve">Stocks : </t>
  </si>
  <si>
    <t>Créances :</t>
  </si>
  <si>
    <t>PASSIF BILAN</t>
  </si>
  <si>
    <t>Capital social ou individuel (1) * (Dont versé : …………………………………)</t>
  </si>
  <si>
    <t>Primes d'émission, de fusion, d'apport…</t>
  </si>
  <si>
    <t>DB</t>
  </si>
  <si>
    <t>Écarts de réévaluation (2) *</t>
  </si>
  <si>
    <t>DC</t>
  </si>
  <si>
    <t>dont écart d'équivalence</t>
  </si>
  <si>
    <t>EK</t>
  </si>
  <si>
    <t>Réserve légale (3)</t>
  </si>
  <si>
    <t>DD</t>
  </si>
  <si>
    <t>Réserves statutaires ou contractuelles</t>
  </si>
  <si>
    <t>DE</t>
  </si>
  <si>
    <t>Réserves réglementées (3) *</t>
  </si>
  <si>
    <t>DF</t>
  </si>
  <si>
    <t>dont réserve spéciale des provisions pour fluctuation des cours</t>
  </si>
  <si>
    <t>B1</t>
  </si>
  <si>
    <t>Autres réserves</t>
  </si>
  <si>
    <t>DG</t>
  </si>
  <si>
    <t>dont réserve relative à l'achat d'œuvres originales d'artistes vivants *</t>
  </si>
  <si>
    <t>EJ</t>
  </si>
  <si>
    <t>Report à nouveau</t>
  </si>
  <si>
    <t>DH</t>
  </si>
  <si>
    <t>RÉSULTAT DE L'EXERCICE (bénéfice ou perte)</t>
  </si>
  <si>
    <t>Subventions d'investissement</t>
  </si>
  <si>
    <t>DJ</t>
  </si>
  <si>
    <t>Provisions réglementées *</t>
  </si>
  <si>
    <t>DK</t>
  </si>
  <si>
    <t>TOTAL (I)</t>
  </si>
  <si>
    <t>Autres fonds propres</t>
  </si>
  <si>
    <t>Produit des émissions de titres participatifs</t>
  </si>
  <si>
    <t>DM</t>
  </si>
  <si>
    <t>Avances conditionnées</t>
  </si>
  <si>
    <t>DN</t>
  </si>
  <si>
    <t>Provisions pour 
risques et charges</t>
  </si>
  <si>
    <t>Provisions pour risques</t>
  </si>
  <si>
    <t>DP</t>
  </si>
  <si>
    <t>Provisions pour charges</t>
  </si>
  <si>
    <t>DQ</t>
  </si>
  <si>
    <t>DETTES (4)</t>
  </si>
  <si>
    <t>Emprunts obligatoires convertibles</t>
  </si>
  <si>
    <t>DS</t>
  </si>
  <si>
    <t>Autres emprunts obligatoires</t>
  </si>
  <si>
    <t>DT</t>
  </si>
  <si>
    <t>Emprunts et dettes auprès des établissements de crédit (5)</t>
  </si>
  <si>
    <t>DU</t>
  </si>
  <si>
    <t>Emprunts et dettes financières divers</t>
  </si>
  <si>
    <t>DV</t>
  </si>
  <si>
    <t>dont emprunts participatifs</t>
  </si>
  <si>
    <t>EI</t>
  </si>
  <si>
    <t>Avances et acomptes reçus sur commandes en cours</t>
  </si>
  <si>
    <t>DW</t>
  </si>
  <si>
    <t>Dettes fiscales et sociales</t>
  </si>
  <si>
    <t>DY</t>
  </si>
  <si>
    <t>Dettes sur immobilisations et comptes rattachés</t>
  </si>
  <si>
    <t>DZ</t>
  </si>
  <si>
    <t>Autres dettes</t>
  </si>
  <si>
    <t>EA</t>
  </si>
  <si>
    <t>Compte de régul.</t>
  </si>
  <si>
    <t>Produits constatés d'avance (4)</t>
  </si>
  <si>
    <t>EB</t>
  </si>
  <si>
    <t>TOTAL (IV)</t>
  </si>
  <si>
    <t>EC</t>
  </si>
  <si>
    <t>TOTAL (V)</t>
  </si>
  <si>
    <t>Écart de conversion passif *</t>
  </si>
  <si>
    <t>TOTAL GENERAL (I à V)</t>
  </si>
  <si>
    <t>EE</t>
  </si>
  <si>
    <t xml:space="preserve"> - </t>
  </si>
  <si>
    <t>RENVOIS</t>
  </si>
  <si>
    <t>(1) Écart de réévaluation incorporé au capital</t>
  </si>
  <si>
    <t>1B</t>
  </si>
  <si>
    <t>(2) dont  Réserve spéciale de réévaluation (1959)</t>
  </si>
  <si>
    <t>1C</t>
  </si>
  <si>
    <t>(2) dont Écart de réévaluation libre</t>
  </si>
  <si>
    <t>1D</t>
  </si>
  <si>
    <t>(2) dont Réserve de réévaluation (1976)</t>
  </si>
  <si>
    <t>1E</t>
  </si>
  <si>
    <t>(3) dont réserve spéciale des plus-values à long terme *</t>
  </si>
  <si>
    <t>EF</t>
  </si>
  <si>
    <t>(4) Dettes et produits constatés d'avance à moins d'un an</t>
  </si>
  <si>
    <t>EG</t>
  </si>
  <si>
    <t>(5) Dont concours bancaires courants, et soldes créditeurs de banques et CCP</t>
  </si>
  <si>
    <t>EH</t>
  </si>
  <si>
    <t>PRODUITS D'EXPLOITATION</t>
  </si>
  <si>
    <t>Ventes de marchandises *</t>
  </si>
  <si>
    <t>France</t>
  </si>
  <si>
    <t>FA</t>
  </si>
  <si>
    <t>Exportations et livraisons intracommunautaires</t>
  </si>
  <si>
    <t>FB</t>
  </si>
  <si>
    <t>Total</t>
  </si>
  <si>
    <t>Production vendue Biens *</t>
  </si>
  <si>
    <t>FD</t>
  </si>
  <si>
    <t>FE</t>
  </si>
  <si>
    <t>FF</t>
  </si>
  <si>
    <t>Production vendue Services *</t>
  </si>
  <si>
    <t>FG</t>
  </si>
  <si>
    <t>FH</t>
  </si>
  <si>
    <t>FI</t>
  </si>
  <si>
    <t>Chiffres d'affaires nets *</t>
  </si>
  <si>
    <t>FJ</t>
  </si>
  <si>
    <t>FK</t>
  </si>
  <si>
    <t>Production stockée *</t>
  </si>
  <si>
    <t>FM</t>
  </si>
  <si>
    <t>Production immobilisée *</t>
  </si>
  <si>
    <t>FN</t>
  </si>
  <si>
    <t>Subventions d'exploitation</t>
  </si>
  <si>
    <t>Reprises sur amortissements et provisions, transferts de charges * (9)</t>
  </si>
  <si>
    <t>Autres produits (1) (11)</t>
  </si>
  <si>
    <t>FQ</t>
  </si>
  <si>
    <t xml:space="preserve">TOTAL DES PRODUITS D'EXPLOITATION (2) (I) </t>
  </si>
  <si>
    <t>FR</t>
  </si>
  <si>
    <t>CHARGES D'EXPLOITATION</t>
  </si>
  <si>
    <t>Achats de marchandises (y compris droits de douane) *</t>
  </si>
  <si>
    <t>FS</t>
  </si>
  <si>
    <t>Variation de stocks (marchandises) *</t>
  </si>
  <si>
    <t>FT</t>
  </si>
  <si>
    <t>Achats de matières premières et autres approvisionnements (y compris droits de douane) *</t>
  </si>
  <si>
    <t>FU</t>
  </si>
  <si>
    <t>Variation de stocks (matières premières et approvisionnements) *</t>
  </si>
  <si>
    <t>FV</t>
  </si>
  <si>
    <t>Autres achats et charges externes (3) (6bis) *</t>
  </si>
  <si>
    <t>Impôts, taxes et versements assimilés *</t>
  </si>
  <si>
    <t xml:space="preserve">Salaires et traitements * </t>
  </si>
  <si>
    <t>FY</t>
  </si>
  <si>
    <t>Charges sociales (10)</t>
  </si>
  <si>
    <t>FZ</t>
  </si>
  <si>
    <t>DOTATIONS D'EXPLOITATION Sur immobilisations - dotations aux amortissements * (14)</t>
  </si>
  <si>
    <t>dont montant de l'amortissement du fonds de commerce (en application de l'article 39, 1-2°, al.3) indiqué dans la case HS</t>
  </si>
  <si>
    <t>HS</t>
  </si>
  <si>
    <t>DOTATIONS D'EXPLOITATION Sur immobilisations - dotations aux provisions *</t>
  </si>
  <si>
    <t>GB</t>
  </si>
  <si>
    <t>DOTATIONS D'EXPLOITATION Sur actif circulant : dotations aux provisions *</t>
  </si>
  <si>
    <t>GC</t>
  </si>
  <si>
    <t>DOTATIONS D'EXPLOITATION Pour risques et charges : dotations aux provisions</t>
  </si>
  <si>
    <t>GD</t>
  </si>
  <si>
    <t>Autres charges (12)</t>
  </si>
  <si>
    <t>GE</t>
  </si>
  <si>
    <t>TOTAL DES CHARGES D'EXPLOITATION (4) (II)</t>
  </si>
  <si>
    <t>GF</t>
  </si>
  <si>
    <t>RÉSULTAT D'EXPLOITATION</t>
  </si>
  <si>
    <t>1 – RÉSULTAT D'EXPLOITATION (I – II)</t>
  </si>
  <si>
    <t>Opérations en commun</t>
  </si>
  <si>
    <t>Bénéfice attribué ou perte transférée * (III)</t>
  </si>
  <si>
    <t>GH</t>
  </si>
  <si>
    <t>Perte supportée ou bénéfice transféré * (IV)</t>
  </si>
  <si>
    <t>GI</t>
  </si>
  <si>
    <t>PRODUITS FINANCIERS</t>
  </si>
  <si>
    <t>Produits financiers de participations (5)</t>
  </si>
  <si>
    <t>GJ</t>
  </si>
  <si>
    <t>Produits des autres valeurs mobilières et créances de l'actif immobilisé (5)</t>
  </si>
  <si>
    <t>GK</t>
  </si>
  <si>
    <t>Autres intérêts et produits assimilés (5)</t>
  </si>
  <si>
    <t xml:space="preserve">Reprises sur provisions et transferts de charges </t>
  </si>
  <si>
    <t>Différences positives de change</t>
  </si>
  <si>
    <t>GN</t>
  </si>
  <si>
    <t>Produits nets sur cessions de valeurs mobilières de placement</t>
  </si>
  <si>
    <t>GO</t>
  </si>
  <si>
    <t xml:space="preserve">TOTAL DES PRODUITS FINANCIERS (V) </t>
  </si>
  <si>
    <t>GP</t>
  </si>
  <si>
    <t>CHARGES FINANCIÈRES</t>
  </si>
  <si>
    <t>Dotations financières aux amortissements et provisions *</t>
  </si>
  <si>
    <t>Intérêts et charges assimilées (6)</t>
  </si>
  <si>
    <t>Différences négatives de change</t>
  </si>
  <si>
    <t>GS</t>
  </si>
  <si>
    <t>Charges nettes sur cessions de valeurs mobilières de placement</t>
  </si>
  <si>
    <t>GT</t>
  </si>
  <si>
    <t>TOTAL DES CHARGES FINANCIÈRES (VI)</t>
  </si>
  <si>
    <t>GU</t>
  </si>
  <si>
    <t>RÉSULTAT FINANCIER</t>
  </si>
  <si>
    <t>2 – RÉSULTAT FINANCIER (V – VI)</t>
  </si>
  <si>
    <t xml:space="preserve">RÉSULTAT COURANT AVANT IMPÔTS </t>
  </si>
  <si>
    <t>3 – RÉSULTAT COURANT AVANT IMPÔTS (I – II + III – IV + V – VI)</t>
  </si>
  <si>
    <t>PRODUITS EXCEPTIONNELS</t>
  </si>
  <si>
    <t>Produits exceptionnels sur opérations en capital *</t>
  </si>
  <si>
    <t>Total des produits exceptionnels (7) (VII)</t>
  </si>
  <si>
    <t>HD</t>
  </si>
  <si>
    <t>CHARGES EXCEPTIONNELLES</t>
  </si>
  <si>
    <t>Charges exceptionnelles sur opérations de gestion (6 bis)</t>
  </si>
  <si>
    <t>Charges exceptionnelles sur opérations en capital *</t>
  </si>
  <si>
    <t>Dotations exceptionnelles aux amortissements et provisions (6 ter)</t>
  </si>
  <si>
    <t>Total des charges exceptionnelles (7) (VIII)</t>
  </si>
  <si>
    <t>RÉSULTAT EXCEPTIONNEL</t>
  </si>
  <si>
    <t>4 – RÉSULTAT EXCEPTIONNEL (VII – VIII)</t>
  </si>
  <si>
    <t>HI</t>
  </si>
  <si>
    <t>Participation des salariés aux résultats de l'entreprise (IX)</t>
  </si>
  <si>
    <t xml:space="preserve">Impôts sur les bénéfices * (X) </t>
  </si>
  <si>
    <t>TOTAUX</t>
  </si>
  <si>
    <t xml:space="preserve">TOTAL DES PRODUITS (I + III + V + VII) </t>
  </si>
  <si>
    <t>HL</t>
  </si>
  <si>
    <t>TOTAL DES CHARGES (II + IV + VI + VIII + IX + X)</t>
  </si>
  <si>
    <t>HM</t>
  </si>
  <si>
    <t>5 – BÉNÉFICE OU PERTE (Total des produits – Total des charges)</t>
  </si>
  <si>
    <t>(1) Dont produits nets partiels sur opérations à long terme</t>
  </si>
  <si>
    <t>HO</t>
  </si>
  <si>
    <t>(2) Dont produits de locations immobilières</t>
  </si>
  <si>
    <t>HY</t>
  </si>
  <si>
    <t xml:space="preserve">(2) Dont produits d'exploitation afférents à des exercices antérieurs ( à détailler au (8) ci-dessous) </t>
  </si>
  <si>
    <t>1G</t>
  </si>
  <si>
    <t>(3) Dont Crédit-bail mobilier *</t>
  </si>
  <si>
    <t>HP</t>
  </si>
  <si>
    <t>(3) Dont Crédit-bail immobilier *</t>
  </si>
  <si>
    <t>HQ</t>
  </si>
  <si>
    <t xml:space="preserve">(4) Dont charges d'exploitation afférentes à des exercices antérieurs (à détailler au (8) ci-dessous) </t>
  </si>
  <si>
    <t>1H</t>
  </si>
  <si>
    <t>(5) Dont produits concernant les entreprises liées</t>
  </si>
  <si>
    <t>1J</t>
  </si>
  <si>
    <t>(6) Dont intérêts concernant les entreprises liées</t>
  </si>
  <si>
    <t>1K</t>
  </si>
  <si>
    <t>(6bis) Dont dons faits aux organismes d'intérêts général (article 238 bis du CGI)</t>
  </si>
  <si>
    <t>HX</t>
  </si>
  <si>
    <t>(6 ter) Dont amortissements des souscriptions dans des PME innovantes (art. 217 octies du CGI)</t>
  </si>
  <si>
    <t>RC</t>
  </si>
  <si>
    <t>(6 ter) Dont amortissements exceptionnels de 25% des constructions nouvelles (art. 39 quinquies D du CGI)</t>
  </si>
  <si>
    <t>RD</t>
  </si>
  <si>
    <t>(7) Détail des produits et charges exceptionnels (si le nombre de lignes est insuffisant, reproduire le cadre (7) et le joindre en annexe) :</t>
  </si>
  <si>
    <r>
      <t xml:space="preserve">Excercice N: Charges Exceptionnelles_1 </t>
    </r>
    <r>
      <rPr>
        <sz val="9"/>
        <color rgb="FFFF0000"/>
        <rFont val="Aptos Narrow"/>
        <family val="2"/>
        <scheme val="minor"/>
      </rPr>
      <t>(A)</t>
    </r>
  </si>
  <si>
    <t>371A</t>
  </si>
  <si>
    <r>
      <t xml:space="preserve">Excercice N: Charges Exceptionnelles_2 </t>
    </r>
    <r>
      <rPr>
        <sz val="9"/>
        <color rgb="FFFF0000"/>
        <rFont val="Aptos Narrow"/>
        <family val="2"/>
        <scheme val="minor"/>
      </rPr>
      <t>(A)</t>
    </r>
  </si>
  <si>
    <t>372A</t>
  </si>
  <si>
    <r>
      <t xml:space="preserve">Excercice N: Charges Exceptionnelles_3 </t>
    </r>
    <r>
      <rPr>
        <sz val="9"/>
        <color rgb="FFFF0000"/>
        <rFont val="Aptos Narrow"/>
        <family val="2"/>
        <scheme val="minor"/>
      </rPr>
      <t>(A)</t>
    </r>
  </si>
  <si>
    <t>373A</t>
  </si>
  <si>
    <r>
      <t xml:space="preserve">Excercice N: Charges Exceptionnelles_4 </t>
    </r>
    <r>
      <rPr>
        <sz val="9"/>
        <color rgb="FFFF0000"/>
        <rFont val="Aptos Narrow"/>
        <family val="2"/>
        <scheme val="minor"/>
      </rPr>
      <t>(A)</t>
    </r>
  </si>
  <si>
    <t>374A</t>
  </si>
  <si>
    <r>
      <t xml:space="preserve">Exercice N: Produits exceptionnels_1 </t>
    </r>
    <r>
      <rPr>
        <sz val="9"/>
        <color rgb="FFFF0000"/>
        <rFont val="Aptos Narrow"/>
        <family val="2"/>
        <scheme val="minor"/>
      </rPr>
      <t>(B)</t>
    </r>
  </si>
  <si>
    <t>371B</t>
  </si>
  <si>
    <r>
      <t xml:space="preserve">Exercice N: Produits exceptionnels_2 </t>
    </r>
    <r>
      <rPr>
        <sz val="9"/>
        <color rgb="FFFF0000"/>
        <rFont val="Aptos Narrow"/>
        <family val="2"/>
        <scheme val="minor"/>
      </rPr>
      <t>(B)</t>
    </r>
  </si>
  <si>
    <t>372B</t>
  </si>
  <si>
    <r>
      <t xml:space="preserve">Exercice N: Produits exceptionnels_3 </t>
    </r>
    <r>
      <rPr>
        <sz val="9"/>
        <color rgb="FFFF0000"/>
        <rFont val="Aptos Narrow"/>
        <family val="2"/>
        <scheme val="minor"/>
      </rPr>
      <t>(B)</t>
    </r>
  </si>
  <si>
    <t>373B</t>
  </si>
  <si>
    <r>
      <t xml:space="preserve">Exercice N: Produits exceptionnels_4 </t>
    </r>
    <r>
      <rPr>
        <sz val="9"/>
        <color rgb="FFFF0000"/>
        <rFont val="Aptos Narrow"/>
        <family val="2"/>
        <scheme val="minor"/>
      </rPr>
      <t>(B)</t>
    </r>
  </si>
  <si>
    <t>374B</t>
  </si>
  <si>
    <t>(8) Détail des produits et charges sur exercices antérieurs :</t>
  </si>
  <si>
    <t>381A</t>
  </si>
  <si>
    <t>382A</t>
  </si>
  <si>
    <t>383A</t>
  </si>
  <si>
    <t>384A</t>
  </si>
  <si>
    <t>381B</t>
  </si>
  <si>
    <t>382B</t>
  </si>
  <si>
    <t>383B</t>
  </si>
  <si>
    <t>384B</t>
  </si>
  <si>
    <t>(9) Dont transfert de charges</t>
  </si>
  <si>
    <t>A1</t>
  </si>
  <si>
    <t>(10) Dont cotisations personnelles de l'exploitant (13)</t>
  </si>
  <si>
    <t>A2</t>
  </si>
  <si>
    <t>dont montant des cotisations sociales obligatoires hors CSG/CRDS</t>
  </si>
  <si>
    <t>A5</t>
  </si>
  <si>
    <t>(11) Dont redevances pour concessions de brevets, de licences (produits)</t>
  </si>
  <si>
    <t>A3</t>
  </si>
  <si>
    <t>(12) Dont redevances pour concessions de brevets, de licences (charges)</t>
  </si>
  <si>
    <t>A4</t>
  </si>
  <si>
    <t>(13) Dont primes et cotisations complémentaires personnelles Facultatives</t>
  </si>
  <si>
    <t>A6</t>
  </si>
  <si>
    <t>(13) Dont primes et cotisations complémentaires personnelles Obligatoires</t>
  </si>
  <si>
    <t>A9</t>
  </si>
  <si>
    <t>(14) Dont montant d l'amortissmet du fons de commerce (en application de l'articl 39, 1-2°, al.3)</t>
  </si>
  <si>
    <t>dont cotisations facultatives Madelin</t>
  </si>
  <si>
    <t>A7</t>
  </si>
  <si>
    <t>dont cotisations facultatives aux nouveaux plans d'épargne retraite</t>
  </si>
  <si>
    <t>A8</t>
  </si>
  <si>
    <t>ANNEXE</t>
  </si>
  <si>
    <t>Frais d'établissement et de développement TOTAL I</t>
  </si>
  <si>
    <t>Valeur brute des immobilisations au début de l'exercice</t>
  </si>
  <si>
    <t>CZ</t>
  </si>
  <si>
    <t>Augmentation - Consécutives à une réévaluation pratiquée au cours de l'exercice ou résultant d'une mise en équivalence</t>
  </si>
  <si>
    <t>D8</t>
  </si>
  <si>
    <t>Augmentations - Acquisitions, créations, apports et virements de poste à poste</t>
  </si>
  <si>
    <t>D9</t>
  </si>
  <si>
    <t>Diminutions - Valeur brute des immobilisations au début de l'exercice</t>
  </si>
  <si>
    <t>IN</t>
  </si>
  <si>
    <t>Diminution - Par cession à des tiers ou mises hors service ou résultant d'une mise en équivalence</t>
  </si>
  <si>
    <t>C0</t>
  </si>
  <si>
    <t>Valeur brute des immobilisations à la fin de l'exercice</t>
  </si>
  <si>
    <t>D0</t>
  </si>
  <si>
    <t>Réévaluation légale* ou évaluation par mise en équivalence / Valeur d'origine des immobilisations en fin d'exercice</t>
  </si>
  <si>
    <t>D7</t>
  </si>
  <si>
    <t>Autres postes d'immobilisations incorporelles TOTAL II</t>
  </si>
  <si>
    <t>KD</t>
  </si>
  <si>
    <t>KE</t>
  </si>
  <si>
    <t>KF</t>
  </si>
  <si>
    <t>IO</t>
  </si>
  <si>
    <t>LV</t>
  </si>
  <si>
    <t>LW</t>
  </si>
  <si>
    <t>1X</t>
  </si>
  <si>
    <t>KG</t>
  </si>
  <si>
    <t>KH</t>
  </si>
  <si>
    <t>KI</t>
  </si>
  <si>
    <t>IP</t>
  </si>
  <si>
    <t>LX</t>
  </si>
  <si>
    <t>LY</t>
  </si>
  <si>
    <t>LZ</t>
  </si>
  <si>
    <t>Constructions 
Sur sol propre</t>
  </si>
  <si>
    <t>KJ</t>
  </si>
  <si>
    <t>KK</t>
  </si>
  <si>
    <t>KL</t>
  </si>
  <si>
    <t>IQ</t>
  </si>
  <si>
    <t>MA</t>
  </si>
  <si>
    <t>MB</t>
  </si>
  <si>
    <t>MC</t>
  </si>
  <si>
    <t>dont composants</t>
  </si>
  <si>
    <t>L9</t>
  </si>
  <si>
    <t>Construction 
Sur sol d'autrui</t>
  </si>
  <si>
    <t>KM</t>
  </si>
  <si>
    <t>KN</t>
  </si>
  <si>
    <t>KO</t>
  </si>
  <si>
    <t>IR</t>
  </si>
  <si>
    <t>MD</t>
  </si>
  <si>
    <t>ME</t>
  </si>
  <si>
    <t>MF</t>
  </si>
  <si>
    <t>M1</t>
  </si>
  <si>
    <t>Construction 
Installations gales, agencts*, aménagts des constructions</t>
  </si>
  <si>
    <t>KP</t>
  </si>
  <si>
    <t>KQ</t>
  </si>
  <si>
    <t>KR</t>
  </si>
  <si>
    <t>IS</t>
  </si>
  <si>
    <t>MG</t>
  </si>
  <si>
    <t>MH</t>
  </si>
  <si>
    <t>MI</t>
  </si>
  <si>
    <t>M2</t>
  </si>
  <si>
    <t>KS</t>
  </si>
  <si>
    <t>KT</t>
  </si>
  <si>
    <t>KU</t>
  </si>
  <si>
    <t>IT</t>
  </si>
  <si>
    <t>MJ</t>
  </si>
  <si>
    <t>MK</t>
  </si>
  <si>
    <t>ML</t>
  </si>
  <si>
    <t>M3</t>
  </si>
  <si>
    <t>Autres immo. Corporelles 
Installations générales, agencements, aménagements divers *</t>
  </si>
  <si>
    <t>KV</t>
  </si>
  <si>
    <t>KW</t>
  </si>
  <si>
    <t>KX</t>
  </si>
  <si>
    <t>IU</t>
  </si>
  <si>
    <t>MM</t>
  </si>
  <si>
    <t>MN</t>
  </si>
  <si>
    <t>MO</t>
  </si>
  <si>
    <t>Autres immo. Corporelles 
Matériel de transport *</t>
  </si>
  <si>
    <t>KY</t>
  </si>
  <si>
    <t>KZ</t>
  </si>
  <si>
    <t>LA</t>
  </si>
  <si>
    <t>IV</t>
  </si>
  <si>
    <t>MP</t>
  </si>
  <si>
    <t>MQ</t>
  </si>
  <si>
    <t>MR</t>
  </si>
  <si>
    <t>Autres immo. Corporelles 
Matériel de bureau et mobilier informatique</t>
  </si>
  <si>
    <t>LB</t>
  </si>
  <si>
    <t>LC</t>
  </si>
  <si>
    <t>LD</t>
  </si>
  <si>
    <t>IW</t>
  </si>
  <si>
    <t>MS</t>
  </si>
  <si>
    <t>MT</t>
  </si>
  <si>
    <t>MU</t>
  </si>
  <si>
    <t xml:space="preserve">Autres immo. Corporelles 
Emballages récupérables et divers * </t>
  </si>
  <si>
    <t>LE</t>
  </si>
  <si>
    <t>LF</t>
  </si>
  <si>
    <t>LG</t>
  </si>
  <si>
    <t>IX</t>
  </si>
  <si>
    <t>MV</t>
  </si>
  <si>
    <t>MW</t>
  </si>
  <si>
    <t>MX</t>
  </si>
  <si>
    <t>Immobilisations corporelles en cours</t>
  </si>
  <si>
    <t>LH</t>
  </si>
  <si>
    <t>LI</t>
  </si>
  <si>
    <t>LJ</t>
  </si>
  <si>
    <t>MY</t>
  </si>
  <si>
    <t>MZ</t>
  </si>
  <si>
    <t>NA</t>
  </si>
  <si>
    <t>NB</t>
  </si>
  <si>
    <t>LK</t>
  </si>
  <si>
    <t>LL</t>
  </si>
  <si>
    <t>LM</t>
  </si>
  <si>
    <t>NC</t>
  </si>
  <si>
    <t>ND</t>
  </si>
  <si>
    <t>NE</t>
  </si>
  <si>
    <t>NF</t>
  </si>
  <si>
    <t xml:space="preserve">TOTAL III </t>
  </si>
  <si>
    <t>LN</t>
  </si>
  <si>
    <t>LO</t>
  </si>
  <si>
    <t>LP</t>
  </si>
  <si>
    <t>IY</t>
  </si>
  <si>
    <t>NG</t>
  </si>
  <si>
    <t>NH</t>
  </si>
  <si>
    <t>NI</t>
  </si>
  <si>
    <t>FINANCIÈRES</t>
  </si>
  <si>
    <t>Participations évaluées par mise en équivalence</t>
  </si>
  <si>
    <t>8G</t>
  </si>
  <si>
    <t>8M</t>
  </si>
  <si>
    <t>8T</t>
  </si>
  <si>
    <t>IZ</t>
  </si>
  <si>
    <t>0U</t>
  </si>
  <si>
    <t>M7</t>
  </si>
  <si>
    <t>0W</t>
  </si>
  <si>
    <t>8U</t>
  </si>
  <si>
    <t>8V</t>
  </si>
  <si>
    <t>8W</t>
  </si>
  <si>
    <t>I0</t>
  </si>
  <si>
    <t>0X</t>
  </si>
  <si>
    <t>0Y</t>
  </si>
  <si>
    <t>0Z</t>
  </si>
  <si>
    <t>1P</t>
  </si>
  <si>
    <t>1R</t>
  </si>
  <si>
    <t>1S</t>
  </si>
  <si>
    <t>I1</t>
  </si>
  <si>
    <t>2B</t>
  </si>
  <si>
    <t>2C</t>
  </si>
  <si>
    <t>2D</t>
  </si>
  <si>
    <t xml:space="preserve">Prêts et autres immobilisations financières </t>
  </si>
  <si>
    <t>1T</t>
  </si>
  <si>
    <t>1U</t>
  </si>
  <si>
    <t>1V</t>
  </si>
  <si>
    <t>I2</t>
  </si>
  <si>
    <t>2E</t>
  </si>
  <si>
    <t>2F</t>
  </si>
  <si>
    <t>2G</t>
  </si>
  <si>
    <t xml:space="preserve">TOTAL IV </t>
  </si>
  <si>
    <t>LQ</t>
  </si>
  <si>
    <t>LR</t>
  </si>
  <si>
    <t>LS</t>
  </si>
  <si>
    <t>I3</t>
  </si>
  <si>
    <t>NJ</t>
  </si>
  <si>
    <t>NK</t>
  </si>
  <si>
    <t>2H</t>
  </si>
  <si>
    <t>TOTAL GÉNÉRAL (I + II + III + IV)</t>
  </si>
  <si>
    <t>0G</t>
  </si>
  <si>
    <t>0H</t>
  </si>
  <si>
    <t>0J</t>
  </si>
  <si>
    <t>I4</t>
  </si>
  <si>
    <t>0K</t>
  </si>
  <si>
    <t>0L</t>
  </si>
  <si>
    <t>0M</t>
  </si>
  <si>
    <t>ANNEXE
AMORTS.</t>
  </si>
  <si>
    <t>CADRE A
SITUATIONS ET MOUVEMENTS DE L'EXERCICE DES AMORTISSEMENTS TECHNIQUES (OU VENANT EN DIMINUTION DE L'ACTIF) *</t>
  </si>
  <si>
    <t xml:space="preserve">Frais d'établissement et de développement </t>
  </si>
  <si>
    <t>Montant des amortissements au début de l'exercice</t>
  </si>
  <si>
    <t>CY</t>
  </si>
  <si>
    <t>Augmentations : dotations de l'exercice</t>
  </si>
  <si>
    <t>EL</t>
  </si>
  <si>
    <t>Diminutions : amortissements afférents aux éléments sortis de l'actif et reprises</t>
  </si>
  <si>
    <t>EM</t>
  </si>
  <si>
    <t>Montant des amortissements à la fin de l'exercice</t>
  </si>
  <si>
    <t>EN</t>
  </si>
  <si>
    <t>Fonds commercial</t>
  </si>
  <si>
    <t>RE</t>
  </si>
  <si>
    <t>RF</t>
  </si>
  <si>
    <t>RI</t>
  </si>
  <si>
    <t>RJ</t>
  </si>
  <si>
    <t>PE</t>
  </si>
  <si>
    <t>PF</t>
  </si>
  <si>
    <t>PG</t>
  </si>
  <si>
    <t>PH</t>
  </si>
  <si>
    <t>TOTAL I</t>
  </si>
  <si>
    <t>RK</t>
  </si>
  <si>
    <t>RM</t>
  </si>
  <si>
    <t>RN</t>
  </si>
  <si>
    <t>RO</t>
  </si>
  <si>
    <t>PI</t>
  </si>
  <si>
    <t>PJ</t>
  </si>
  <si>
    <t>PK</t>
  </si>
  <si>
    <t>PL</t>
  </si>
  <si>
    <t>PM</t>
  </si>
  <si>
    <t>PN</t>
  </si>
  <si>
    <t>PO</t>
  </si>
  <si>
    <t>PQ</t>
  </si>
  <si>
    <t>PR</t>
  </si>
  <si>
    <t>PS</t>
  </si>
  <si>
    <t>PT</t>
  </si>
  <si>
    <t>PU</t>
  </si>
  <si>
    <t>PV</t>
  </si>
  <si>
    <t>PW</t>
  </si>
  <si>
    <t>PX</t>
  </si>
  <si>
    <t>PY</t>
  </si>
  <si>
    <t>PZ</t>
  </si>
  <si>
    <t>QA</t>
  </si>
  <si>
    <t>QB</t>
  </si>
  <si>
    <t>QC</t>
  </si>
  <si>
    <t>QD</t>
  </si>
  <si>
    <t>QE</t>
  </si>
  <si>
    <t>QF</t>
  </si>
  <si>
    <t>QG</t>
  </si>
  <si>
    <t>Autres immo. Corporelles 
Matériel de transport</t>
  </si>
  <si>
    <t>QH</t>
  </si>
  <si>
    <t>QI</t>
  </si>
  <si>
    <t>QJ</t>
  </si>
  <si>
    <t>QK</t>
  </si>
  <si>
    <t xml:space="preserve">Autres immo. Corporelles 
Matériel de bureau et mobilier informatique </t>
  </si>
  <si>
    <t>QL</t>
  </si>
  <si>
    <t>QM</t>
  </si>
  <si>
    <t>QN</t>
  </si>
  <si>
    <t>QO</t>
  </si>
  <si>
    <t>QP</t>
  </si>
  <si>
    <t>QR</t>
  </si>
  <si>
    <t>QS</t>
  </si>
  <si>
    <t>QT</t>
  </si>
  <si>
    <t>TOTAL II</t>
  </si>
  <si>
    <t>QU</t>
  </si>
  <si>
    <t>QV</t>
  </si>
  <si>
    <t>QW</t>
  </si>
  <si>
    <t>QX</t>
  </si>
  <si>
    <t>TOTAL GÉNÉRAL 
(I + II)</t>
  </si>
  <si>
    <t>0N</t>
  </si>
  <si>
    <t>0P</t>
  </si>
  <si>
    <t>0Q</t>
  </si>
  <si>
    <t>0R</t>
  </si>
  <si>
    <t>CADRE B
VENTILATION DES MOUVEMENTS AFFECTANT LA PROVISION POUR AMORTISSEMENTS DÉROGATOIRES</t>
  </si>
  <si>
    <t>DOTATIONS Différentiel de durée et autres</t>
  </si>
  <si>
    <t>M9</t>
  </si>
  <si>
    <t>DOTATIONS Mode dégressif</t>
  </si>
  <si>
    <t>N1</t>
  </si>
  <si>
    <t>DOTATIONS Amortissement fiscal exceptionnel</t>
  </si>
  <si>
    <t>N2</t>
  </si>
  <si>
    <t>REPRISES Différentiel de durée et autres</t>
  </si>
  <si>
    <t>N3</t>
  </si>
  <si>
    <t>REPRISES Mode dégressif</t>
  </si>
  <si>
    <t>N4</t>
  </si>
  <si>
    <t>REPRISES Amortissement fiscal exceptionnel</t>
  </si>
  <si>
    <t>N5</t>
  </si>
  <si>
    <t>Mouvement net des amortissements à la fin de l'exercice</t>
  </si>
  <si>
    <t>N6</t>
  </si>
  <si>
    <t>RP</t>
  </si>
  <si>
    <t>RQ</t>
  </si>
  <si>
    <t>RR</t>
  </si>
  <si>
    <t>RS</t>
  </si>
  <si>
    <t>RT</t>
  </si>
  <si>
    <t>RU</t>
  </si>
  <si>
    <t>RV</t>
  </si>
  <si>
    <t>N7</t>
  </si>
  <si>
    <t>N8</t>
  </si>
  <si>
    <t>P6</t>
  </si>
  <si>
    <t>P7</t>
  </si>
  <si>
    <t>P8</t>
  </si>
  <si>
    <t>P9</t>
  </si>
  <si>
    <t>Q1</t>
  </si>
  <si>
    <t>RW</t>
  </si>
  <si>
    <t>RX</t>
  </si>
  <si>
    <t>RY</t>
  </si>
  <si>
    <t>RZ</t>
  </si>
  <si>
    <t>SB</t>
  </si>
  <si>
    <t>SC</t>
  </si>
  <si>
    <t>SD</t>
  </si>
  <si>
    <t>Q2</t>
  </si>
  <si>
    <t>Q3</t>
  </si>
  <si>
    <t>Q4</t>
  </si>
  <si>
    <t>Q5</t>
  </si>
  <si>
    <t>Q6</t>
  </si>
  <si>
    <t>Q7</t>
  </si>
  <si>
    <t>Q8</t>
  </si>
  <si>
    <t>Constructions Sur sol propre</t>
  </si>
  <si>
    <t>Q9</t>
  </si>
  <si>
    <t>R1</t>
  </si>
  <si>
    <t>R2</t>
  </si>
  <si>
    <t>R3</t>
  </si>
  <si>
    <t>R4</t>
  </si>
  <si>
    <t>R5</t>
  </si>
  <si>
    <t>R6</t>
  </si>
  <si>
    <t>Construction Sur sol d'autrui</t>
  </si>
  <si>
    <t>R7</t>
  </si>
  <si>
    <t>R8</t>
  </si>
  <si>
    <t>R9</t>
  </si>
  <si>
    <t>S1</t>
  </si>
  <si>
    <t>S2</t>
  </si>
  <si>
    <t>S3</t>
  </si>
  <si>
    <t>S4</t>
  </si>
  <si>
    <t>Construction Installations gales, agencts*, aménagts des constructions</t>
  </si>
  <si>
    <t>S5</t>
  </si>
  <si>
    <t>S6</t>
  </si>
  <si>
    <t>S7</t>
  </si>
  <si>
    <t>S8</t>
  </si>
  <si>
    <t>S9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</si>
  <si>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</si>
  <si>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</si>
  <si>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</si>
  <si>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</si>
  <si>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</si>
  <si>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</si>
  <si>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</si>
  <si>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</si>
  <si>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</si>
  <si>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U1</t>
  </si>
  <si>
    <t>U2</t>
  </si>
  <si>
    <t>U3</t>
  </si>
  <si>
    <t>U4</t>
  </si>
  <si>
    <t>U5</t>
  </si>
  <si>
    <t>U6</t>
  </si>
  <si>
    <t>U7</t>
  </si>
  <si>
    <t>U8</t>
  </si>
  <si>
    <t>U9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</si>
  <si>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</si>
  <si>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</si>
  <si>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</si>
  <si>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</si>
  <si>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</si>
  <si>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</si>
  <si>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</si>
  <si>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</si>
  <si>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</si>
  <si>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</si>
  <si>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</si>
  <si>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</si>
  <si>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</si>
  <si>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</si>
  <si>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</si>
  <si>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</si>
  <si>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</si>
  <si>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</si>
  <si>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X1</t>
  </si>
  <si>
    <t>X2</t>
  </si>
  <si>
    <t>X3</t>
  </si>
  <si>
    <t>X4</t>
  </si>
  <si>
    <t>X5</t>
  </si>
  <si>
    <t>X6</t>
  </si>
  <si>
    <t>X7</t>
  </si>
  <si>
    <t>X8</t>
  </si>
  <si>
    <t>TOTAL III</t>
  </si>
  <si>
    <t>NL</t>
  </si>
  <si>
    <t>NM</t>
  </si>
  <si>
    <t>NO</t>
  </si>
  <si>
    <t>TOTAL GÉNÉRAL (I + II + III)</t>
  </si>
  <si>
    <t>NP</t>
  </si>
  <si>
    <t>NQ</t>
  </si>
  <si>
    <t>NR</t>
  </si>
  <si>
    <t>NS</t>
  </si>
  <si>
    <t>NT</t>
  </si>
  <si>
    <t>NU</t>
  </si>
  <si>
    <t>NV</t>
  </si>
  <si>
    <t>Total général non ventilé (NP + NQ + NR)</t>
  </si>
  <si>
    <t>NW</t>
  </si>
  <si>
    <t>NP + NQ + NR</t>
  </si>
  <si>
    <t>Total général non ventilé (NS + NT + NU)</t>
  </si>
  <si>
    <t>NY</t>
  </si>
  <si>
    <t>NS + NT + NU</t>
  </si>
  <si>
    <t>Total général non ventilé (NW – NY)</t>
  </si>
  <si>
    <t>NZ</t>
  </si>
  <si>
    <t>NW – NY</t>
  </si>
  <si>
    <t>CADRE C
MOUVEMENTS DE L'EXERCICE AFFECTANT LES CHARGES RÉPARTIES SUR PLUSIEURS EXERCICES *</t>
  </si>
  <si>
    <r>
      <t xml:space="preserve">Frais d'émission d'emprunt à étaler </t>
    </r>
    <r>
      <rPr>
        <sz val="9"/>
        <color rgb="FFFF0000"/>
        <rFont val="Aptos Narrow"/>
        <family val="2"/>
        <scheme val="minor"/>
      </rPr>
      <t>(1)</t>
    </r>
  </si>
  <si>
    <r>
      <t xml:space="preserve">Montant net au début de l'exercice </t>
    </r>
    <r>
      <rPr>
        <sz val="9"/>
        <color rgb="FFFF0000"/>
        <rFont val="Aptos Narrow"/>
        <family val="2"/>
        <scheme val="minor"/>
      </rPr>
      <t>(A)</t>
    </r>
  </si>
  <si>
    <t>6C1A</t>
  </si>
  <si>
    <r>
      <t xml:space="preserve">Augmentations </t>
    </r>
    <r>
      <rPr>
        <sz val="9"/>
        <color rgb="FFFF0000"/>
        <rFont val="Aptos Narrow"/>
        <family val="2"/>
        <scheme val="minor"/>
      </rPr>
      <t>(B)</t>
    </r>
  </si>
  <si>
    <t>6C1B</t>
  </si>
  <si>
    <t>Dotations de l'exercice aux amortissements</t>
  </si>
  <si>
    <t>Z9</t>
  </si>
  <si>
    <t>Montant net à la fin de l'exercice</t>
  </si>
  <si>
    <t>Z8</t>
  </si>
  <si>
    <r>
      <t xml:space="preserve">Primes de remboursement des obligations </t>
    </r>
    <r>
      <rPr>
        <sz val="9"/>
        <color rgb="FFFF0000"/>
        <rFont val="Aptos Narrow"/>
        <family val="2"/>
        <scheme val="minor"/>
      </rPr>
      <t>(2)</t>
    </r>
  </si>
  <si>
    <t>6C2A</t>
  </si>
  <si>
    <t>6C2B</t>
  </si>
  <si>
    <t>SP</t>
  </si>
  <si>
    <t>SR</t>
  </si>
  <si>
    <t>PROVISIONS RÉGLEMENTÉES</t>
  </si>
  <si>
    <t>Provisions pour reconstitution des gisements miniers et pétroliers *</t>
  </si>
  <si>
    <t>Montant au début de l'exercice</t>
  </si>
  <si>
    <t>3T</t>
  </si>
  <si>
    <t>AUGMENTATIONS : Dotations de l'exercice</t>
  </si>
  <si>
    <t>TA</t>
  </si>
  <si>
    <t>DIMINUTIONS : Reprises de l'exercice</t>
  </si>
  <si>
    <t>TB</t>
  </si>
  <si>
    <t>Montant à la fin de l'exercice</t>
  </si>
  <si>
    <t>TC</t>
  </si>
  <si>
    <t>Provisions pour investissement (art. 237 bis A-II du CGI) *</t>
  </si>
  <si>
    <t>3U</t>
  </si>
  <si>
    <t>TD</t>
  </si>
  <si>
    <t>TE</t>
  </si>
  <si>
    <t>TF</t>
  </si>
  <si>
    <t>Provisions pour hausse des prix (1) *</t>
  </si>
  <si>
    <t>3V</t>
  </si>
  <si>
    <t>TG</t>
  </si>
  <si>
    <t>TH</t>
  </si>
  <si>
    <t>TI</t>
  </si>
  <si>
    <t>Amortissements dérogatoires</t>
  </si>
  <si>
    <t>3X</t>
  </si>
  <si>
    <t>TM</t>
  </si>
  <si>
    <t>TN</t>
  </si>
  <si>
    <t>TO</t>
  </si>
  <si>
    <t>Dont majorations exceptionnelles de 30 %</t>
  </si>
  <si>
    <t>D3</t>
  </si>
  <si>
    <t>D4</t>
  </si>
  <si>
    <t>D5</t>
  </si>
  <si>
    <t>D6</t>
  </si>
  <si>
    <t>Provisions pour prêts d'installation (art. 39 quinquies H du CGI)</t>
  </si>
  <si>
    <t>IJ</t>
  </si>
  <si>
    <t>IK</t>
  </si>
  <si>
    <t>IL</t>
  </si>
  <si>
    <t>IM</t>
  </si>
  <si>
    <t>Autres provisions réglementées (1)</t>
  </si>
  <si>
    <t>3Y</t>
  </si>
  <si>
    <t>TP</t>
  </si>
  <si>
    <t>TQ</t>
  </si>
  <si>
    <t>TR</t>
  </si>
  <si>
    <t>3Z</t>
  </si>
  <si>
    <t>TS</t>
  </si>
  <si>
    <t>TT</t>
  </si>
  <si>
    <t>TU</t>
  </si>
  <si>
    <t>PROVISIONS POUR RISQUES ET CHARGES</t>
  </si>
  <si>
    <t xml:space="preserve">Provisions pour litiges </t>
  </si>
  <si>
    <t>4A</t>
  </si>
  <si>
    <t>4B</t>
  </si>
  <si>
    <t>4C</t>
  </si>
  <si>
    <t>4D</t>
  </si>
  <si>
    <t>Provisions pour garanties données aux clients</t>
  </si>
  <si>
    <t>4E</t>
  </si>
  <si>
    <t>4F</t>
  </si>
  <si>
    <t>4G</t>
  </si>
  <si>
    <t>4H</t>
  </si>
  <si>
    <t xml:space="preserve">Provisions pour pertes sur marchés à terme </t>
  </si>
  <si>
    <t>4J</t>
  </si>
  <si>
    <t>4K</t>
  </si>
  <si>
    <t>4L</t>
  </si>
  <si>
    <t>4M</t>
  </si>
  <si>
    <t>Provisions pour amendes et pénalités</t>
  </si>
  <si>
    <t>4N</t>
  </si>
  <si>
    <t>4P</t>
  </si>
  <si>
    <t>4R</t>
  </si>
  <si>
    <t>4S</t>
  </si>
  <si>
    <t>Provisions pour pertes de change</t>
  </si>
  <si>
    <t>4T</t>
  </si>
  <si>
    <t>4U</t>
  </si>
  <si>
    <t>4V</t>
  </si>
  <si>
    <t>4W</t>
  </si>
  <si>
    <t>Provisions pour pensions et obligations similaires</t>
  </si>
  <si>
    <t>4X</t>
  </si>
  <si>
    <t>4Y</t>
  </si>
  <si>
    <t>4Z</t>
  </si>
  <si>
    <t>5A</t>
  </si>
  <si>
    <t>Provisions pour impôts (1)</t>
  </si>
  <si>
    <t>5B</t>
  </si>
  <si>
    <t>5C</t>
  </si>
  <si>
    <t>5D</t>
  </si>
  <si>
    <t>5E</t>
  </si>
  <si>
    <t>Provisions pour renouvellement des immobilisations *</t>
  </si>
  <si>
    <t>5F</t>
  </si>
  <si>
    <t>5H</t>
  </si>
  <si>
    <t>5J</t>
  </si>
  <si>
    <t>5K</t>
  </si>
  <si>
    <t>Provisions pour gros entretien et grandes révisions</t>
  </si>
  <si>
    <t>EO</t>
  </si>
  <si>
    <t>EP</t>
  </si>
  <si>
    <t>EQ</t>
  </si>
  <si>
    <t>ER</t>
  </si>
  <si>
    <t>Provisions pour charges sociales et fiscales sur congés à payer *</t>
  </si>
  <si>
    <t>5R</t>
  </si>
  <si>
    <t>5S</t>
  </si>
  <si>
    <t>5T</t>
  </si>
  <si>
    <t>5U</t>
  </si>
  <si>
    <t>Autres provisions pour risques et charges (1)</t>
  </si>
  <si>
    <t>5V</t>
  </si>
  <si>
    <t>5W</t>
  </si>
  <si>
    <t>5X</t>
  </si>
  <si>
    <t>5Y</t>
  </si>
  <si>
    <t>5Z</t>
  </si>
  <si>
    <t>TV</t>
  </si>
  <si>
    <t>TW</t>
  </si>
  <si>
    <t>TX</t>
  </si>
  <si>
    <t>PROVISIONS POUR DÉPRÉCIATION</t>
  </si>
  <si>
    <t>Sur immobilisations - incorporelles</t>
  </si>
  <si>
    <t>6A</t>
  </si>
  <si>
    <t>6B</t>
  </si>
  <si>
    <t>6C</t>
  </si>
  <si>
    <t>6D</t>
  </si>
  <si>
    <t>Sur immobilisations - corporelles</t>
  </si>
  <si>
    <t>6E</t>
  </si>
  <si>
    <t>6F</t>
  </si>
  <si>
    <t>6G</t>
  </si>
  <si>
    <t>6H</t>
  </si>
  <si>
    <t>Sur immobilisations - titres mis en équivalence</t>
  </si>
  <si>
    <t>02</t>
  </si>
  <si>
    <t>03</t>
  </si>
  <si>
    <t>04</t>
  </si>
  <si>
    <t>05</t>
  </si>
  <si>
    <t>Sur immobilisations - Titres de participations</t>
  </si>
  <si>
    <t>9U</t>
  </si>
  <si>
    <t>9V</t>
  </si>
  <si>
    <t>9W</t>
  </si>
  <si>
    <t>9X</t>
  </si>
  <si>
    <t>Sur immobilisations - autres immobilisations financières (1) *</t>
  </si>
  <si>
    <t>06</t>
  </si>
  <si>
    <t>07</t>
  </si>
  <si>
    <t>08</t>
  </si>
  <si>
    <t>09</t>
  </si>
  <si>
    <t>Sur stocks et en cours</t>
  </si>
  <si>
    <t>6N</t>
  </si>
  <si>
    <t>6P</t>
  </si>
  <si>
    <t>6R</t>
  </si>
  <si>
    <t>6S</t>
  </si>
  <si>
    <t>Sur comptes clients</t>
  </si>
  <si>
    <t>6T</t>
  </si>
  <si>
    <t>6U</t>
  </si>
  <si>
    <t>6V</t>
  </si>
  <si>
    <t>6W</t>
  </si>
  <si>
    <t>Autres provisions pour dépréciation (1) *</t>
  </si>
  <si>
    <t>6X</t>
  </si>
  <si>
    <t>6Y</t>
  </si>
  <si>
    <t>6Z</t>
  </si>
  <si>
    <t>7A</t>
  </si>
  <si>
    <t>7B</t>
  </si>
  <si>
    <t>TY</t>
  </si>
  <si>
    <t>TZ</t>
  </si>
  <si>
    <t>UA</t>
  </si>
  <si>
    <t>TOTAL GÉNÉRAL 
(I + II + III)</t>
  </si>
  <si>
    <t>7C</t>
  </si>
  <si>
    <t>UB</t>
  </si>
  <si>
    <t>UC</t>
  </si>
  <si>
    <t>UD</t>
  </si>
  <si>
    <t>Dont dotations et reprises d'exploitation</t>
  </si>
  <si>
    <t>UE</t>
  </si>
  <si>
    <t>UF</t>
  </si>
  <si>
    <t>Dont dotations et reprises financières</t>
  </si>
  <si>
    <t>UG</t>
  </si>
  <si>
    <t>UH</t>
  </si>
  <si>
    <t>Dont dotations et reprises exceptionnelles</t>
  </si>
  <si>
    <t>UJ</t>
  </si>
  <si>
    <t>UK</t>
  </si>
  <si>
    <t>Titres mis en équivalence : montant de la dépréciation à la clôture de l'exercice 
calculé selon les règles prévues à l'article 39-1-5ème du CGI</t>
  </si>
  <si>
    <t>10</t>
  </si>
  <si>
    <t>ÉTAT 
DES 
CRÉANCES</t>
  </si>
  <si>
    <t>DE L'ACTIF
IMMOBILISÉ</t>
  </si>
  <si>
    <t>MONTANT BRUT (1)</t>
  </si>
  <si>
    <t>UL</t>
  </si>
  <si>
    <t>À 1 AN AU PLUS (2)</t>
  </si>
  <si>
    <t>UM</t>
  </si>
  <si>
    <t>À PLUS D'UN AN (3)</t>
  </si>
  <si>
    <t>UN</t>
  </si>
  <si>
    <t>Prêts (1) (2)</t>
  </si>
  <si>
    <t>UP</t>
  </si>
  <si>
    <t>UR</t>
  </si>
  <si>
    <t>US</t>
  </si>
  <si>
    <t>Autres immobilisations financières</t>
  </si>
  <si>
    <t>UT</t>
  </si>
  <si>
    <t>UV</t>
  </si>
  <si>
    <t>UW</t>
  </si>
  <si>
    <t>DE L'ACTIF 
CIRCULANT</t>
  </si>
  <si>
    <t>Clients douteux ou litigieux</t>
  </si>
  <si>
    <t>VA</t>
  </si>
  <si>
    <t>VA2</t>
  </si>
  <si>
    <t>VA3</t>
  </si>
  <si>
    <t>Autres créances clients</t>
  </si>
  <si>
    <t>UX</t>
  </si>
  <si>
    <t>UX2</t>
  </si>
  <si>
    <t>UX3</t>
  </si>
  <si>
    <t>Créance représentative de titres 
prêtés ou remis en garantie*</t>
  </si>
  <si>
    <t>Z1</t>
  </si>
  <si>
    <t>Z12</t>
  </si>
  <si>
    <t>Z13</t>
  </si>
  <si>
    <t>Provisions pour dépréciation antérieurement constituée *</t>
  </si>
  <si>
    <t>UO</t>
  </si>
  <si>
    <t>Personnel et comptes rattachés</t>
  </si>
  <si>
    <t>UY</t>
  </si>
  <si>
    <t>UY2</t>
  </si>
  <si>
    <t>UY3</t>
  </si>
  <si>
    <t>Sécurité sociale et autres organismes sociaux</t>
  </si>
  <si>
    <t>UZ</t>
  </si>
  <si>
    <t>UZ2</t>
  </si>
  <si>
    <t>UZ3</t>
  </si>
  <si>
    <t>État et autres collectivités publiques - Impôts sur les bénéfices</t>
  </si>
  <si>
    <t>VM</t>
  </si>
  <si>
    <t>VM2</t>
  </si>
  <si>
    <t>VM3</t>
  </si>
  <si>
    <t>État et autres collectivités publiques - Taxe sur la valeur ajoutée</t>
  </si>
  <si>
    <t>VB</t>
  </si>
  <si>
    <t>VB2</t>
  </si>
  <si>
    <t>VB3</t>
  </si>
  <si>
    <t>État et autres collectivités publiques - Autres impôts, taxes et versements assimilés</t>
  </si>
  <si>
    <t>VN</t>
  </si>
  <si>
    <t>VN2</t>
  </si>
  <si>
    <t>VN3</t>
  </si>
  <si>
    <t>État et autres collectivités publiques - Divers</t>
  </si>
  <si>
    <t>VP</t>
  </si>
  <si>
    <t>VP2</t>
  </si>
  <si>
    <t>VP3</t>
  </si>
  <si>
    <t xml:space="preserve">Groupe et associés (2) </t>
  </si>
  <si>
    <t>VC</t>
  </si>
  <si>
    <t>VC2</t>
  </si>
  <si>
    <t>VC3</t>
  </si>
  <si>
    <t>Débiteurs divers (dont créances relatives à des opérations de pension de titres)</t>
  </si>
  <si>
    <t>VR</t>
  </si>
  <si>
    <t>VR2</t>
  </si>
  <si>
    <t>VR3</t>
  </si>
  <si>
    <t>Charges constatées d'avance</t>
  </si>
  <si>
    <t>VS</t>
  </si>
  <si>
    <t>VS2</t>
  </si>
  <si>
    <t>VS3</t>
  </si>
  <si>
    <t>TOTAL CREANCES</t>
  </si>
  <si>
    <t>VT</t>
  </si>
  <si>
    <t>VU</t>
  </si>
  <si>
    <t>VV</t>
  </si>
  <si>
    <t>(1) Montant des Prêts accordés en cours d'exercice</t>
  </si>
  <si>
    <t>MONTANT BRUT</t>
  </si>
  <si>
    <t>VD</t>
  </si>
  <si>
    <t>(1) Montant des Remboursements obtenus en cours d'exercice</t>
  </si>
  <si>
    <t>VE</t>
  </si>
  <si>
    <t xml:space="preserve">(2) Prêts et avances consentis aux associés (personnes physiques) </t>
  </si>
  <si>
    <t>VF</t>
  </si>
  <si>
    <t>ÉTAT 
DES 
DETTES</t>
  </si>
  <si>
    <t>DETTES FINANCIERES</t>
  </si>
  <si>
    <t xml:space="preserve">Emprunts obligatoires convertibles (1) </t>
  </si>
  <si>
    <t>7Y</t>
  </si>
  <si>
    <t>7Y2</t>
  </si>
  <si>
    <t>À PLUS D'UN AN et 5 ANS AU PLUS (3)</t>
  </si>
  <si>
    <t>7Y3</t>
  </si>
  <si>
    <t>À PLUS DE 5 ANS (4)</t>
  </si>
  <si>
    <t>7Y4</t>
  </si>
  <si>
    <t xml:space="preserve">Autres emprunts obligatoires (1) </t>
  </si>
  <si>
    <t>7Z</t>
  </si>
  <si>
    <t>7Z2</t>
  </si>
  <si>
    <t>7Z3</t>
  </si>
  <si>
    <t>7Z4</t>
  </si>
  <si>
    <t>Emprunts et dettes auprès des établissements de crédit (1) à plus d'1 an à l'origine</t>
  </si>
  <si>
    <t>VG</t>
  </si>
  <si>
    <t>VG2</t>
  </si>
  <si>
    <t>VG3</t>
  </si>
  <si>
    <t>VG4</t>
  </si>
  <si>
    <t>Emprunts et dettes auprès des établissements de crédit (1) à 1 an maximum à l'origine</t>
  </si>
  <si>
    <t>VH</t>
  </si>
  <si>
    <t>VH2</t>
  </si>
  <si>
    <t>VH3</t>
  </si>
  <si>
    <t>VH4</t>
  </si>
  <si>
    <t>Emprunts et dettes financières divers (1) (2)</t>
  </si>
  <si>
    <t>8A</t>
  </si>
  <si>
    <t>8A2</t>
  </si>
  <si>
    <t>8A3</t>
  </si>
  <si>
    <t>8A4</t>
  </si>
  <si>
    <t>DETTES NON FINANCIERES</t>
  </si>
  <si>
    <t>Fournisseurs et comptes rattachés</t>
  </si>
  <si>
    <t>8B</t>
  </si>
  <si>
    <t>8B2</t>
  </si>
  <si>
    <t>8B3</t>
  </si>
  <si>
    <t>8B4</t>
  </si>
  <si>
    <t>8C</t>
  </si>
  <si>
    <t>8C2</t>
  </si>
  <si>
    <t>8C3</t>
  </si>
  <si>
    <t>8C4</t>
  </si>
  <si>
    <t>8D</t>
  </si>
  <si>
    <t>8D2</t>
  </si>
  <si>
    <t>8D3</t>
  </si>
  <si>
    <t>8D4</t>
  </si>
  <si>
    <t>8E</t>
  </si>
  <si>
    <t>8E2</t>
  </si>
  <si>
    <t>8E3</t>
  </si>
  <si>
    <t>8E4</t>
  </si>
  <si>
    <t>VW</t>
  </si>
  <si>
    <t>VW2</t>
  </si>
  <si>
    <t>VW3</t>
  </si>
  <si>
    <t>VW4</t>
  </si>
  <si>
    <t>État et autres collectivités publiques - Obligations cautionnées</t>
  </si>
  <si>
    <t>VX</t>
  </si>
  <si>
    <t>VX2</t>
  </si>
  <si>
    <t>VX3</t>
  </si>
  <si>
    <t>VX4</t>
  </si>
  <si>
    <t>État et autres collectivités publiques - Autres impôts, taxes et assimilées</t>
  </si>
  <si>
    <t>VQ</t>
  </si>
  <si>
    <t>VQ2</t>
  </si>
  <si>
    <t>VQ3</t>
  </si>
  <si>
    <t>VQ4</t>
  </si>
  <si>
    <t>8J</t>
  </si>
  <si>
    <t>8J2</t>
  </si>
  <si>
    <t>8J3</t>
  </si>
  <si>
    <t>8J4</t>
  </si>
  <si>
    <t>Groupe et associés (2)</t>
  </si>
  <si>
    <t>VI</t>
  </si>
  <si>
    <t>VI2</t>
  </si>
  <si>
    <t>VI3</t>
  </si>
  <si>
    <t>VI4</t>
  </si>
  <si>
    <t>Autres dettes (dont dettes relatives à des opérations de pension 
de titres)</t>
  </si>
  <si>
    <t>8K</t>
  </si>
  <si>
    <t>8K2</t>
  </si>
  <si>
    <t>8K3</t>
  </si>
  <si>
    <t>8K4</t>
  </si>
  <si>
    <t>Dette représentative de titres empruntés ou remis en garantie *</t>
  </si>
  <si>
    <t>Z2</t>
  </si>
  <si>
    <t>Z22</t>
  </si>
  <si>
    <t>Z23</t>
  </si>
  <si>
    <t>Z24</t>
  </si>
  <si>
    <t>Produits constatés d'avance</t>
  </si>
  <si>
    <t>8L</t>
  </si>
  <si>
    <t>8L2</t>
  </si>
  <si>
    <t>8L3</t>
  </si>
  <si>
    <t>8L4</t>
  </si>
  <si>
    <t>TOTAL DETTES</t>
  </si>
  <si>
    <t>VY</t>
  </si>
  <si>
    <t>VZ</t>
  </si>
  <si>
    <t>VZ3</t>
  </si>
  <si>
    <t>VZ4</t>
  </si>
  <si>
    <t>(1) Emprunts souscrits en cours d'exercice</t>
  </si>
  <si>
    <t xml:space="preserve">(1) Emprunts remboursés en cours d'exercice </t>
  </si>
  <si>
    <t>VK</t>
  </si>
  <si>
    <t>(2) Montant des divers emprunts et dettes contractés auprès des associés, personnes physiques</t>
  </si>
  <si>
    <t>VL</t>
  </si>
  <si>
    <t>ORIGINES</t>
  </si>
  <si>
    <t>Report à nouveau figurant au bilan de l'exercice antérieur à celui pour lequel la déclaration est établie</t>
  </si>
  <si>
    <t>0C</t>
  </si>
  <si>
    <t>Résultat de l'exercice précédant celui pour lequel la déclaration est établie</t>
  </si>
  <si>
    <t>0D</t>
  </si>
  <si>
    <t>Prélèvements sur les réserves</t>
  </si>
  <si>
    <t>0E</t>
  </si>
  <si>
    <t>0F</t>
  </si>
  <si>
    <t>AFFECTATIONS</t>
  </si>
  <si>
    <t>Affectations aux réserves - Réserves légales</t>
  </si>
  <si>
    <t>ZB</t>
  </si>
  <si>
    <t>Affectations aux réserves - Autres réserves</t>
  </si>
  <si>
    <t>ZD</t>
  </si>
  <si>
    <t>Autres répartitions</t>
  </si>
  <si>
    <t>ZF</t>
  </si>
  <si>
    <t>ZG</t>
  </si>
  <si>
    <t>ZH</t>
  </si>
  <si>
    <t>RENSEIGNEMENTS DIVERS</t>
  </si>
  <si>
    <t>Engagements de crédit-bail mobilier</t>
  </si>
  <si>
    <t>Précisez le prix de revient des biens pris en crédit-bail</t>
  </si>
  <si>
    <t>J7</t>
  </si>
  <si>
    <t>Engagements de crédit-bail immobilier</t>
  </si>
  <si>
    <t>Effets portés à l 'escompte et non échus</t>
  </si>
  <si>
    <t>DÉTAIL DES POSTES</t>
  </si>
  <si>
    <t>AUTRES ACHATS ET CHARGES EXTERNES - Sous-traitance</t>
  </si>
  <si>
    <t>YT</t>
  </si>
  <si>
    <t>AUTRES ACHATS ET CHARGES EXTERNES - Locations, charges locatives et de copropriété</t>
  </si>
  <si>
    <t>XQ</t>
  </si>
  <si>
    <t>dont montant des loyers des biens pris en location pour une durée &gt; 6 mois</t>
  </si>
  <si>
    <t>J8</t>
  </si>
  <si>
    <t>AUTRES ACHATS ET CHARGES EXTERNES - Personnel extérieur à l'entreprise</t>
  </si>
  <si>
    <t>YU</t>
  </si>
  <si>
    <t>AUTRES ACHATS ET CHARGES EXTERNES - Rémunérations d'intermédiaires et honoraires (hors rétrocessions)</t>
  </si>
  <si>
    <t>SS</t>
  </si>
  <si>
    <t>AUTRES ACHATS ET CHARGES EXTERNES - Rétrocessions d'honoraires, commissions et courtage</t>
  </si>
  <si>
    <t>YV</t>
  </si>
  <si>
    <t>AUTRES ACHATS ET CHARGES EXTERNES - Autres comptes</t>
  </si>
  <si>
    <t>ST</t>
  </si>
  <si>
    <t>dont cotisations versées aux organisations syndicales et professionnelles</t>
  </si>
  <si>
    <t>ES</t>
  </si>
  <si>
    <t>Total du poste correspondant à la ligne FW du tableau n° 2052-SD</t>
  </si>
  <si>
    <t>ZJ</t>
  </si>
  <si>
    <t>IMPÔTS ET TAXES - CFE et CVAE</t>
  </si>
  <si>
    <t>YW</t>
  </si>
  <si>
    <t>IMPÔTS ET TAXES - Autres impôts, taxes et versements assimilés</t>
  </si>
  <si>
    <t>9Z</t>
  </si>
  <si>
    <t>dont taxe intérieure de consomation sur les produits pétroliers</t>
  </si>
  <si>
    <t>ZS</t>
  </si>
  <si>
    <t>IMPÔTS ET TAXES - Total du poste correspondant à la ligne FW du tableau n° 2052-SD</t>
  </si>
  <si>
    <t>YX</t>
  </si>
  <si>
    <t>TVA</t>
  </si>
  <si>
    <t>Montant de la TVA collectée</t>
  </si>
  <si>
    <t>YY</t>
  </si>
  <si>
    <t>Montant de la TVA déductible comptabilisée au cours de l'exercice au titre des biens et services ne constituant pas des immobilisations</t>
  </si>
  <si>
    <t>YZ</t>
  </si>
  <si>
    <t>Montant brut des salaires (cf. la dernière déclaration sociale nominative DSN au titre 2024) *</t>
  </si>
  <si>
    <t>0B</t>
  </si>
  <si>
    <t>Montant de la plus-value constatée en franchise d'impôt lors de la première option pour le régime simplifié d'imposition *</t>
  </si>
  <si>
    <t>0S</t>
  </si>
  <si>
    <t>Taux d'intérêt le plus élevé servi aux associés à raison des sommes mises à la disposition de la société *</t>
  </si>
  <si>
    <t>ZK</t>
  </si>
  <si>
    <t>Numéro de centre agréé *</t>
  </si>
  <si>
    <t>XP</t>
  </si>
  <si>
    <t>Filiale et participations (Liste au tableau 2059-G-SD prévue à l'art. 38 II de l'annexe III au CGI) - Si oui, indiquer 1, sinon 0</t>
  </si>
  <si>
    <t>ZR</t>
  </si>
  <si>
    <t>Aides perçues ayant donné droit à la réduction d'impôt prévue au 4 de l'article 238 bis du CGI pour l'entreprise donatrice</t>
  </si>
  <si>
    <t>RG</t>
  </si>
  <si>
    <t>Montant de l'investissement reçu qui a donné lieu à amortissement exceptionnel chez l'entreprise investisseur dans le cadre de l'article 217 octies du CGI</t>
  </si>
  <si>
    <t>RH</t>
  </si>
  <si>
    <t>RÉGIME DE GROUPE*</t>
  </si>
  <si>
    <t>Société : résultat comme si elle n'avait jamais été membre du groupe</t>
  </si>
  <si>
    <t>JA</t>
  </si>
  <si>
    <t>Plus-values à 15 %</t>
  </si>
  <si>
    <t>JK</t>
  </si>
  <si>
    <t>Plus-values à 0 %</t>
  </si>
  <si>
    <t>JL</t>
  </si>
  <si>
    <t>Plus-values à 19 %</t>
  </si>
  <si>
    <t>JM</t>
  </si>
  <si>
    <t>Imputations</t>
  </si>
  <si>
    <t>JC</t>
  </si>
  <si>
    <t>Groupe : résultat d'ensemble</t>
  </si>
  <si>
    <t>JD</t>
  </si>
  <si>
    <t>JN</t>
  </si>
  <si>
    <t>JO</t>
  </si>
  <si>
    <t>JP</t>
  </si>
  <si>
    <t>JF</t>
  </si>
  <si>
    <t>Si vous relevez du régime de groupe : indiquer 1 si société mère ou 2 si société filiale</t>
  </si>
  <si>
    <t>JH</t>
  </si>
  <si>
    <t>n° SIRET de la société mère du groupe</t>
  </si>
  <si>
    <t>JJ</t>
  </si>
  <si>
    <t>DÉCLARATION DES EFFECTIFS</t>
  </si>
  <si>
    <t>Effectif moyen du personnel * :</t>
  </si>
  <si>
    <t>Dont apprentis</t>
  </si>
  <si>
    <t>YF</t>
  </si>
  <si>
    <t>Dont handicapés</t>
  </si>
  <si>
    <t>YG</t>
  </si>
  <si>
    <t>Effectif affectés à l'activité artisanale</t>
  </si>
  <si>
    <t>RL</t>
  </si>
  <si>
    <t>CALCUL DE LA VALEUR AJOUTÉE</t>
  </si>
  <si>
    <t>I – Chiffre d'affaires de référence CVAE</t>
  </si>
  <si>
    <t>Ventes de produits fabriqués, prestations de services et marchandises</t>
  </si>
  <si>
    <t>OA</t>
  </si>
  <si>
    <t>Redevances pour concessions, brevets, licences et assimilées</t>
  </si>
  <si>
    <t>OK</t>
  </si>
  <si>
    <t>Plus-values de cession d'immobilisations corporelles ou incorporelles si rattachées à une activité normale et courante</t>
  </si>
  <si>
    <t>OL</t>
  </si>
  <si>
    <t>Refacturations de frais inscrites au compte de transfert de charges</t>
  </si>
  <si>
    <t>OT</t>
  </si>
  <si>
    <t>TOTAL 1</t>
  </si>
  <si>
    <t>OX</t>
  </si>
  <si>
    <t>II – Autres produits à retenir pour le calcul de la valeur ajoutée</t>
  </si>
  <si>
    <t>Autres produits de gestion courante (hors quotes-parts de résultat sur opérations faites en commun)</t>
  </si>
  <si>
    <t>OH</t>
  </si>
  <si>
    <t>Production immobilisée à hauteur des seules charges déductibles ayant concouru à sa formation</t>
  </si>
  <si>
    <t>OE</t>
  </si>
  <si>
    <t>Subventions d'exploitation reçues</t>
  </si>
  <si>
    <t>OF</t>
  </si>
  <si>
    <t>Variation positive des stocks</t>
  </si>
  <si>
    <t>OD</t>
  </si>
  <si>
    <t>Transferts de charges déductibles de la valeur ajoutée</t>
  </si>
  <si>
    <t>OI</t>
  </si>
  <si>
    <t>Rentrées sur créances amorties lorsqu'elles se rapportent au résultat d'exploitation</t>
  </si>
  <si>
    <t>XT</t>
  </si>
  <si>
    <t>TOTAL 2</t>
  </si>
  <si>
    <t>OM</t>
  </si>
  <si>
    <t>III – Charges à retenir pour le calcul de la valeur ajoutée (1)</t>
  </si>
  <si>
    <t>Achats</t>
  </si>
  <si>
    <t>ON</t>
  </si>
  <si>
    <t>Variation négative des stocks</t>
  </si>
  <si>
    <t>OQ</t>
  </si>
  <si>
    <t>Services extérieurs, à l'exception des loyers et redevances</t>
  </si>
  <si>
    <t>OR</t>
  </si>
  <si>
    <t>Loyers et redevances, à l'exception de ceux afférents à des immobilisations corporelles mises à disposition dans le cadre d'une convention de location-gérance ou de crédit-bail ou encore d'une convention de location de plus de 6 mois.</t>
  </si>
  <si>
    <t>OS</t>
  </si>
  <si>
    <t>Taxes déductibles de la valeur ajoutée</t>
  </si>
  <si>
    <t>OZ</t>
  </si>
  <si>
    <t>Autres charges de gestion courante (hors quotes-parts de résultat sur opérations faites en commun)</t>
  </si>
  <si>
    <t>OW</t>
  </si>
  <si>
    <t>Charges déductibles de la valeur ajoutée afférente à la production immobilisée déclarée</t>
  </si>
  <si>
    <t>OU</t>
  </si>
  <si>
    <t>Fraction déductible de la valeur ajoutée des dotations aux amortissements afférentes à des immobilisations corporelles mises à disposition dans le cadre d'une convention de location-gérance ou de crédit-bail ou encore d'une convention de location de plus de 6 mois</t>
  </si>
  <si>
    <t>O9</t>
  </si>
  <si>
    <t>Moins-values de cession d'immobilisations corporelles ou incorporelles si rattachées à une activité normale et courante</t>
  </si>
  <si>
    <t>OY</t>
  </si>
  <si>
    <t>TOTAL 3</t>
  </si>
  <si>
    <t>OJ</t>
  </si>
  <si>
    <t>IV – Valeur ajoutée produite</t>
  </si>
  <si>
    <t>Calcul de la valeur ajoutée (total 1 + total 2 – total 3)</t>
  </si>
  <si>
    <t>OG</t>
  </si>
  <si>
    <t>V – Cotisation sur la valeur ajoutée des entreprises</t>
  </si>
  <si>
    <t>Valeur ajoutée assujettie à la CVAE (à reporter sur le formulaire no 1330-CVAE-SD pour les multi-établissements et sur les formulaires nos 1329-AC et 1329-DEF). Si la VA calculée est négative, il convient de reporter un montant égal à 0 au cadre C des formulaires nos 1329-AC et 1329-DEF.</t>
  </si>
  <si>
    <t>SA</t>
  </si>
  <si>
    <t>Cadre réservé au mono-établissement au sens de la CVAE</t>
  </si>
  <si>
    <t>Mono-établissement au sens de la CVAE, cocher la case ci-contre</t>
  </si>
  <si>
    <t>EV</t>
  </si>
  <si>
    <t>Chiffre d'affaires de référence CVAE (report de la ligne OX, le cas échéant ajusté à 12 mois)</t>
  </si>
  <si>
    <t>GX</t>
  </si>
  <si>
    <t>Effectifs au sens de la CVAE *</t>
  </si>
  <si>
    <t>EY</t>
  </si>
  <si>
    <t>Chiffre d'affaires du groupe économique (entreprises répondant aux conditions de détention fixées à l'article 223 A du CGI)</t>
  </si>
  <si>
    <t>Période de référence</t>
  </si>
  <si>
    <t>Début de période</t>
  </si>
  <si>
    <t>GY</t>
  </si>
  <si>
    <t>Fin de période</t>
  </si>
  <si>
    <t>GZ</t>
  </si>
  <si>
    <t>Date de cessation</t>
  </si>
  <si>
    <t>HR</t>
  </si>
  <si>
    <t>Capitaux Permanents</t>
  </si>
  <si>
    <t>SIG</t>
  </si>
  <si>
    <t>MARGE DE PRODUCTION</t>
  </si>
  <si>
    <t>VALEUR AJOUTEE</t>
  </si>
  <si>
    <t>Excédent Brut d'Exploitation en % du CA</t>
  </si>
  <si>
    <t>Earning Before Interest, Taxes, Depreciation and Amortization en % du CA</t>
  </si>
  <si>
    <t>RESULTAT D'EXPLOITATION</t>
  </si>
  <si>
    <t>Résultat d'Exploitation</t>
  </si>
  <si>
    <t>RES_EXP</t>
  </si>
  <si>
    <t>Résultat d'Exploitation en % du CA</t>
  </si>
  <si>
    <t>RES_CAI</t>
  </si>
  <si>
    <t>Résultat Courant Avant Impôts en % du CA</t>
  </si>
  <si>
    <t>CAPACITE D' AUTOFINANCEMENT</t>
  </si>
  <si>
    <t>Capacité d'Autofinancement en % du CA</t>
  </si>
  <si>
    <t>Dettes Financières Nettes</t>
  </si>
  <si>
    <t>ANALYSE FINANCIERE via BIC SIMPLIFIE (2033)</t>
  </si>
  <si>
    <t>210 + 214 + 218</t>
  </si>
  <si>
    <t>Résultat d'exploitation</t>
  </si>
  <si>
    <t>270</t>
  </si>
  <si>
    <t>270  /  [210 + 214 + 218]</t>
  </si>
  <si>
    <t>310</t>
  </si>
  <si>
    <t>310  /  [210 + 214 + 218]</t>
  </si>
  <si>
    <t>Total du bilan</t>
  </si>
  <si>
    <t>142  /  180</t>
  </si>
  <si>
    <t>Dettes financières brutes (yc CCA)</t>
  </si>
  <si>
    <t>156 + 173</t>
  </si>
  <si>
    <t>Dont DF MLT</t>
  </si>
  <si>
    <t>Dont DF CT</t>
  </si>
  <si>
    <t>(080 + 084) - (082 + 086)</t>
  </si>
  <si>
    <t>[156 + 173]  -  [(080 + 084) - (082 + 086)]</t>
  </si>
  <si>
    <t>Dettes à plus d'un an</t>
  </si>
  <si>
    <t>(310 + 254 + 256) - (574) - (BFR_BRT - BFR_BRT-1)</t>
  </si>
  <si>
    <t>(310 + 254 + 256) - (574) - (BFR_BRT - BFR_BRT-1) - CAPEX_NET</t>
  </si>
  <si>
    <t>[156 + 173]  /  142</t>
  </si>
  <si>
    <t>[(156 + 173) - ((080 + 084) - (082 + 086))]  /  142</t>
  </si>
  <si>
    <t>044 - 048</t>
  </si>
  <si>
    <t>Total Immobilisations (Net) en % du Total Actif (Net)</t>
  </si>
  <si>
    <t>010</t>
  </si>
  <si>
    <t>014</t>
  </si>
  <si>
    <t>012 + 016</t>
  </si>
  <si>
    <t>Immobilisations corporelles (Net)</t>
  </si>
  <si>
    <t>028 - 030</t>
  </si>
  <si>
    <t>Ensemble des autres immobilisations corporelles (Brut)</t>
  </si>
  <si>
    <t>028 - 426</t>
  </si>
  <si>
    <t>030</t>
  </si>
  <si>
    <t>040 - 042</t>
  </si>
  <si>
    <t>040</t>
  </si>
  <si>
    <t>042</t>
  </si>
  <si>
    <t>Ensemble des Stocks et des Créances (Net)</t>
  </si>
  <si>
    <t>050 + 060</t>
  </si>
  <si>
    <t>052 + 062</t>
  </si>
  <si>
    <t>Créances et réalisables (Net)</t>
  </si>
  <si>
    <t>Créances clients et comptes rattachés (Brut)</t>
  </si>
  <si>
    <t>068</t>
  </si>
  <si>
    <t>064 + 072 + 092</t>
  </si>
  <si>
    <t>070 + 066 + 074 + 094</t>
  </si>
  <si>
    <t>080</t>
  </si>
  <si>
    <t>084</t>
  </si>
  <si>
    <t>082 + 086</t>
  </si>
  <si>
    <t>110 - 112</t>
  </si>
  <si>
    <t>142</t>
  </si>
  <si>
    <t>126 + 130 + 132 + 134</t>
  </si>
  <si>
    <t>136</t>
  </si>
  <si>
    <t>Ensemble des autres postes (Subventions…)</t>
  </si>
  <si>
    <t>124 + 137 + 140</t>
  </si>
  <si>
    <t>Total des dettes financières</t>
  </si>
  <si>
    <t>Ensemble des dettes financières en % du Total Passif</t>
  </si>
  <si>
    <t>Emprunts et dettes assimilées</t>
  </si>
  <si>
    <t>156</t>
  </si>
  <si>
    <t>Comptes Courants d'Associés</t>
  </si>
  <si>
    <t>173</t>
  </si>
  <si>
    <t>164 + 166 + 172 + 175 + 174</t>
  </si>
  <si>
    <t>166</t>
  </si>
  <si>
    <t>164 + 172 + 175 +174</t>
  </si>
  <si>
    <t xml:space="preserve">Total Passif  </t>
  </si>
  <si>
    <t>Récupération des engagements de Crédit-Bail et des EENE ?</t>
  </si>
  <si>
    <t>[(210 + 214 + 218) - (209 + 215 + 217)]  /  (210 + 214 + 218)</t>
  </si>
  <si>
    <t>214 + 218</t>
  </si>
  <si>
    <t>222 + 224</t>
  </si>
  <si>
    <t>234 + 238</t>
  </si>
  <si>
    <t>236 + 240</t>
  </si>
  <si>
    <t>CHRG. EXTERNES</t>
  </si>
  <si>
    <t>242</t>
  </si>
  <si>
    <t>SUBVENTIONS</t>
  </si>
  <si>
    <t>226</t>
  </si>
  <si>
    <t>250 + 252</t>
  </si>
  <si>
    <t>244</t>
  </si>
  <si>
    <t>230 - 262</t>
  </si>
  <si>
    <t>254 + 256</t>
  </si>
  <si>
    <t>RESULTAT 
D'EXPLOITATION</t>
  </si>
  <si>
    <t>Produits Financiers</t>
  </si>
  <si>
    <t>280</t>
  </si>
  <si>
    <t>Charges Financières</t>
  </si>
  <si>
    <t>294</t>
  </si>
  <si>
    <t>280 - 294</t>
  </si>
  <si>
    <t>270 + 280 - 294</t>
  </si>
  <si>
    <t>Produits Excpetionnels</t>
  </si>
  <si>
    <t>290</t>
  </si>
  <si>
    <t>Charges Exceptionnelles</t>
  </si>
  <si>
    <t>300</t>
  </si>
  <si>
    <t>290 - 300</t>
  </si>
  <si>
    <t>306</t>
  </si>
  <si>
    <t>376</t>
  </si>
  <si>
    <t>SITUATION 
FINANCIERE</t>
  </si>
  <si>
    <t>RESSOURCES 
ANNUELLES</t>
  </si>
  <si>
    <t>PROFESSIONNELLES</t>
  </si>
  <si>
    <t>EBE de l'exercice</t>
  </si>
  <si>
    <t>C44</t>
  </si>
  <si>
    <t>montant</t>
  </si>
  <si>
    <t>C37 - S1 - S2</t>
  </si>
  <si>
    <t>Hors périmètre BERYL</t>
  </si>
  <si>
    <t>Nombre de mois de l'exercice</t>
  </si>
  <si>
    <t>NBEX</t>
  </si>
  <si>
    <t>nombre</t>
  </si>
  <si>
    <t>DUR_EX</t>
  </si>
  <si>
    <t>EBE (base annuelle)</t>
  </si>
  <si>
    <t>H20</t>
  </si>
  <si>
    <t>(C44 / DUR_EX) × 12</t>
  </si>
  <si>
    <t>Autres</t>
  </si>
  <si>
    <t>TT20</t>
  </si>
  <si>
    <t>Total (1)</t>
  </si>
  <si>
    <t>H25</t>
  </si>
  <si>
    <t>H20 + TT20</t>
  </si>
  <si>
    <t>PRIVEES</t>
  </si>
  <si>
    <t>Salaire exploitant</t>
  </si>
  <si>
    <t>TT25</t>
  </si>
  <si>
    <t>Salaire interne conjoint</t>
  </si>
  <si>
    <t>TT26</t>
  </si>
  <si>
    <t>Revenus exterieurs conjoint</t>
  </si>
  <si>
    <t>TT27</t>
  </si>
  <si>
    <t>Location gérance</t>
  </si>
  <si>
    <t>TT28</t>
  </si>
  <si>
    <t>Revenus fonciers bruts</t>
  </si>
  <si>
    <t>TT29</t>
  </si>
  <si>
    <t>Revenus valeurs mobilières</t>
  </si>
  <si>
    <t>TT30</t>
  </si>
  <si>
    <t>BIC - BNC (Autres affaires)</t>
  </si>
  <si>
    <t>TT31</t>
  </si>
  <si>
    <t>Autres (dont allocations familiales, pensions alimentaires)</t>
  </si>
  <si>
    <t>TT32</t>
  </si>
  <si>
    <t>Total (2)</t>
  </si>
  <si>
    <t>H30</t>
  </si>
  <si>
    <t>TT26 + TT27 + TT29 + TT30 + TT31 + TT32</t>
  </si>
  <si>
    <t>TOTALES</t>
  </si>
  <si>
    <t>Total (1) + (2)</t>
  </si>
  <si>
    <t>H35</t>
  </si>
  <si>
    <t>H25 + H30</t>
  </si>
  <si>
    <t>CHARGES 
ANNUELLES</t>
  </si>
  <si>
    <t>Ech. Prêts (K+I) CE</t>
  </si>
  <si>
    <t>TT02</t>
  </si>
  <si>
    <t>Ech. Prêts (K+I) Autres Banques</t>
  </si>
  <si>
    <t>TT03</t>
  </si>
  <si>
    <t>Frais Financiers CT</t>
  </si>
  <si>
    <t>TT04</t>
  </si>
  <si>
    <t>Total (3)</t>
  </si>
  <si>
    <t>H05</t>
  </si>
  <si>
    <t>TT02 + TT03 + TT04</t>
  </si>
  <si>
    <t>Loyer Habitation</t>
  </si>
  <si>
    <t>TT10</t>
  </si>
  <si>
    <t>IRPP</t>
  </si>
  <si>
    <t>TT11</t>
  </si>
  <si>
    <t>Autres (Pension Alimentaire…)</t>
  </si>
  <si>
    <t>TT12</t>
  </si>
  <si>
    <t>TT13</t>
  </si>
  <si>
    <t>TT14</t>
  </si>
  <si>
    <t>Total (4)</t>
  </si>
  <si>
    <t>H10</t>
  </si>
  <si>
    <t>TT10 + TT11 + TT12 + TT13 + TT14</t>
  </si>
  <si>
    <t>Total (3) + (4)</t>
  </si>
  <si>
    <t>H15</t>
  </si>
  <si>
    <t>H05 + H10</t>
  </si>
  <si>
    <t>DISPONIBLE</t>
  </si>
  <si>
    <t>Disponible</t>
  </si>
  <si>
    <t>H40</t>
  </si>
  <si>
    <t>H35 - H15</t>
  </si>
  <si>
    <t>Nombre de personnes au foyer</t>
  </si>
  <si>
    <t>TT01</t>
  </si>
  <si>
    <t>Disponible par personne</t>
  </si>
  <si>
    <t>H45</t>
  </si>
  <si>
    <t>H40 / TT01</t>
  </si>
  <si>
    <t>SITUATION 
PATRIMONIALE</t>
  </si>
  <si>
    <t>PATRIMOINE</t>
  </si>
  <si>
    <t>PROFESSIONNEL</t>
  </si>
  <si>
    <t>Evaluation Biens Incorporels</t>
  </si>
  <si>
    <t>TT42</t>
  </si>
  <si>
    <t>Evaluation Biens Immobiliers</t>
  </si>
  <si>
    <t>TT48</t>
  </si>
  <si>
    <t>Divers</t>
  </si>
  <si>
    <t>TT50</t>
  </si>
  <si>
    <t>Total (5)</t>
  </si>
  <si>
    <t>H50</t>
  </si>
  <si>
    <t>TT42 + TT48 + TT50</t>
  </si>
  <si>
    <t>PRIVE</t>
  </si>
  <si>
    <t>Résidence Principale</t>
  </si>
  <si>
    <t>TT60</t>
  </si>
  <si>
    <t>Autres immobiliers</t>
  </si>
  <si>
    <t>TT70</t>
  </si>
  <si>
    <t>Participation (évaluation)</t>
  </si>
  <si>
    <t>TT72</t>
  </si>
  <si>
    <t>Epargne Financière (CE)</t>
  </si>
  <si>
    <t>TT73</t>
  </si>
  <si>
    <t>Epargne Financières (Autres)</t>
  </si>
  <si>
    <t>TT74</t>
  </si>
  <si>
    <t>TT75</t>
  </si>
  <si>
    <t>Total (6)</t>
  </si>
  <si>
    <t>H55</t>
  </si>
  <si>
    <t>TT60 + TT61 + TT62 + TT63 + TT64 + TT65 + TT72 + TT73 + TT75</t>
  </si>
  <si>
    <t>Total (5) + (6)</t>
  </si>
  <si>
    <t>H60</t>
  </si>
  <si>
    <t>H50 + H55</t>
  </si>
  <si>
    <t>ENDETTEMENT</t>
  </si>
  <si>
    <t>CRD CE</t>
  </si>
  <si>
    <t>TT55A</t>
  </si>
  <si>
    <t>CRD Autres banques</t>
  </si>
  <si>
    <t>TT55B</t>
  </si>
  <si>
    <t>TT55C</t>
  </si>
  <si>
    <t>Total (7)</t>
  </si>
  <si>
    <t>H65</t>
  </si>
  <si>
    <t>TT75A + TT75B + TT75C</t>
  </si>
  <si>
    <t>TT80A</t>
  </si>
  <si>
    <t>TT80B</t>
  </si>
  <si>
    <t>TT80C</t>
  </si>
  <si>
    <t>Total (8)</t>
  </si>
  <si>
    <t>H70</t>
  </si>
  <si>
    <t>TT80A + TT80B + TT80C</t>
  </si>
  <si>
    <t>Total (7) + (8)</t>
  </si>
  <si>
    <t>H75</t>
  </si>
  <si>
    <t>H65 + H70</t>
  </si>
  <si>
    <t>Patrimoine net estimé</t>
  </si>
  <si>
    <t>H80</t>
  </si>
  <si>
    <t>H75 - H60</t>
  </si>
  <si>
    <t>Engagements donnés</t>
  </si>
  <si>
    <t>TT90</t>
  </si>
  <si>
    <r>
      <t>1,2 × (</t>
    </r>
    <r>
      <rPr>
        <b/>
        <sz val="8"/>
        <color rgb="FF002060"/>
        <rFont val="Aptos Narrow"/>
        <family val="2"/>
        <scheme val="minor"/>
      </rPr>
      <t>234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238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242</t>
    </r>
    <r>
      <rPr>
        <sz val="8"/>
        <color theme="1"/>
        <rFont val="Aptos Narrow"/>
        <family val="2"/>
        <scheme val="minor"/>
      </rPr>
      <t>)</t>
    </r>
  </si>
  <si>
    <r>
      <t>360 × (</t>
    </r>
    <r>
      <rPr>
        <b/>
        <sz val="8"/>
        <color rgb="FF002060"/>
        <rFont val="Aptos Narrow"/>
        <family val="2"/>
        <scheme val="minor"/>
      </rPr>
      <t>068</t>
    </r>
    <r>
      <rPr>
        <sz val="8"/>
        <color theme="1"/>
        <rFont val="Aptos Narrow"/>
        <family val="2"/>
        <scheme val="minor"/>
      </rPr>
      <t xml:space="preserve"> - </t>
    </r>
    <r>
      <rPr>
        <b/>
        <sz val="8"/>
        <color rgb="FF002060"/>
        <rFont val="Aptos Narrow"/>
        <family val="2"/>
        <scheme val="minor"/>
      </rPr>
      <t>070</t>
    </r>
    <r>
      <rPr>
        <sz val="8"/>
        <color theme="1"/>
        <rFont val="Aptos Narrow"/>
        <family val="2"/>
        <scheme val="minor"/>
      </rPr>
      <t>)</t>
    </r>
  </si>
  <si>
    <r>
      <t>1,2 × (</t>
    </r>
    <r>
      <rPr>
        <b/>
        <i/>
        <u/>
        <sz val="8"/>
        <color rgb="FFC00000"/>
        <rFont val="Aptos Narrow"/>
        <family val="2"/>
        <scheme val="minor"/>
      </rPr>
      <t>CHF_AFF</t>
    </r>
    <r>
      <rPr>
        <sz val="8"/>
        <rFont val="Aptos Narrow"/>
        <family val="2"/>
        <scheme val="minor"/>
      </rPr>
      <t xml:space="preserve"> -</t>
    </r>
    <r>
      <rPr>
        <b/>
        <sz val="8"/>
        <color theme="3"/>
        <rFont val="Aptos Narrow"/>
        <family val="2"/>
        <scheme val="minor"/>
      </rPr>
      <t xml:space="preserve"> </t>
    </r>
    <r>
      <rPr>
        <b/>
        <sz val="8"/>
        <color theme="3" tint="-0.499984740745262"/>
        <rFont val="Aptos Narrow"/>
        <family val="2"/>
        <scheme val="minor"/>
      </rPr>
      <t>209</t>
    </r>
    <r>
      <rPr>
        <sz val="8"/>
        <rFont val="Aptos Narrow"/>
        <family val="2"/>
        <scheme val="minor"/>
      </rPr>
      <t xml:space="preserve"> - </t>
    </r>
    <r>
      <rPr>
        <b/>
        <sz val="8"/>
        <color theme="3" tint="-0.499984740745262"/>
        <rFont val="Aptos Narrow"/>
        <family val="2"/>
        <scheme val="minor"/>
      </rPr>
      <t>215</t>
    </r>
    <r>
      <rPr>
        <sz val="8"/>
        <rFont val="Aptos Narrow"/>
        <family val="2"/>
        <scheme val="minor"/>
      </rPr>
      <t xml:space="preserve"> - </t>
    </r>
    <r>
      <rPr>
        <b/>
        <sz val="8"/>
        <color theme="3" tint="-0.499984740745262"/>
        <rFont val="Aptos Narrow"/>
        <family val="2"/>
        <scheme val="minor"/>
      </rPr>
      <t>217</t>
    </r>
    <r>
      <rPr>
        <sz val="8"/>
        <rFont val="Aptos Narrow"/>
        <family val="2"/>
        <scheme val="minor"/>
      </rPr>
      <t>) +</t>
    </r>
    <r>
      <rPr>
        <b/>
        <sz val="8"/>
        <color theme="3" tint="-0.499984740745262"/>
        <rFont val="Aptos Narrow"/>
        <family val="2"/>
        <scheme val="minor"/>
      </rPr>
      <t xml:space="preserve"> (209</t>
    </r>
    <r>
      <rPr>
        <sz val="8"/>
        <rFont val="Aptos Narrow"/>
        <family val="2"/>
        <scheme val="minor"/>
      </rPr>
      <t xml:space="preserve"> + </t>
    </r>
    <r>
      <rPr>
        <b/>
        <sz val="8"/>
        <color theme="3" tint="-0.499984740745262"/>
        <rFont val="Aptos Narrow"/>
        <family val="2"/>
        <scheme val="minor"/>
      </rPr>
      <t xml:space="preserve">215 </t>
    </r>
    <r>
      <rPr>
        <sz val="8"/>
        <rFont val="Aptos Narrow"/>
        <family val="2"/>
        <scheme val="minor"/>
      </rPr>
      <t xml:space="preserve">+ </t>
    </r>
    <r>
      <rPr>
        <b/>
        <sz val="8"/>
        <color theme="3" tint="-0.499984740745262"/>
        <rFont val="Aptos Narrow"/>
        <family val="2"/>
        <scheme val="minor"/>
      </rPr>
      <t>217)</t>
    </r>
  </si>
  <si>
    <r>
      <t xml:space="preserve">360 × </t>
    </r>
    <r>
      <rPr>
        <b/>
        <sz val="8"/>
        <color rgb="FF002060"/>
        <rFont val="Aptos Narrow"/>
        <family val="2"/>
        <scheme val="minor"/>
      </rPr>
      <t>166</t>
    </r>
  </si>
  <si>
    <t>(1-TIS) x (Résultat d'Exploitation + Bénéfice attribué + Perte supportée)</t>
  </si>
  <si>
    <r>
      <t xml:space="preserve">0,75 × </t>
    </r>
    <r>
      <rPr>
        <b/>
        <i/>
        <u/>
        <sz val="8"/>
        <color rgb="FFC00000"/>
        <rFont val="Aptos Narrow"/>
        <family val="2"/>
        <scheme val="minor"/>
      </rPr>
      <t>RES_EXP</t>
    </r>
  </si>
  <si>
    <r>
      <rPr>
        <b/>
        <i/>
        <u/>
        <sz val="8"/>
        <color rgb="FFC00000"/>
        <rFont val="Aptos Narrow"/>
        <family val="2"/>
        <scheme val="minor"/>
      </rPr>
      <t>BFR_NET</t>
    </r>
    <r>
      <rPr>
        <sz val="8"/>
        <color theme="1"/>
        <rFont val="Aptos Narrow"/>
        <family val="2"/>
        <scheme val="minor"/>
      </rPr>
      <t xml:space="preserve"> + </t>
    </r>
    <r>
      <rPr>
        <b/>
        <i/>
        <u/>
        <sz val="8"/>
        <color rgb="FFC00000"/>
        <rFont val="Aptos Narrow"/>
        <family val="2"/>
        <scheme val="minor"/>
      </rPr>
      <t>IMMO_TOT_NET</t>
    </r>
  </si>
  <si>
    <t>CAP_PROP_TOT-1</t>
  </si>
  <si>
    <r>
      <rPr>
        <b/>
        <sz val="8"/>
        <color rgb="FF002060"/>
        <rFont val="Aptos Narrow"/>
        <family val="2"/>
        <scheme val="minor"/>
      </rPr>
      <t>244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306</t>
    </r>
  </si>
  <si>
    <r>
      <rPr>
        <b/>
        <sz val="8"/>
        <color rgb="FF002060"/>
        <rFont val="Aptos Narrow"/>
        <family val="2"/>
        <scheme val="minor"/>
      </rPr>
      <t>250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theme="1"/>
        <rFont val="Aptos Narrow"/>
        <family val="2"/>
        <scheme val="minor"/>
      </rPr>
      <t>252</t>
    </r>
  </si>
  <si>
    <r>
      <rPr>
        <b/>
        <sz val="8"/>
        <color rgb="FF002060"/>
        <rFont val="Aptos Narrow"/>
        <family val="2"/>
        <scheme val="minor"/>
      </rPr>
      <t>028</t>
    </r>
    <r>
      <rPr>
        <sz val="8"/>
        <color theme="1"/>
        <rFont val="Aptos Narrow"/>
        <family val="2"/>
        <scheme val="minor"/>
      </rPr>
      <t xml:space="preserve"> - </t>
    </r>
    <r>
      <rPr>
        <b/>
        <sz val="8"/>
        <color rgb="FF002060"/>
        <rFont val="Aptos Narrow"/>
        <family val="2"/>
        <scheme val="minor"/>
      </rPr>
      <t>030</t>
    </r>
  </si>
  <si>
    <t>028</t>
  </si>
  <si>
    <t>044</t>
  </si>
  <si>
    <r>
      <rPr>
        <b/>
        <i/>
        <u/>
        <sz val="8"/>
        <color rgb="FFC00000"/>
        <rFont val="Aptos Narrow"/>
        <family val="2"/>
        <scheme val="minor"/>
      </rPr>
      <t>TOT_BIL</t>
    </r>
    <r>
      <rPr>
        <sz val="8"/>
        <color theme="1"/>
        <rFont val="Aptos Narrow"/>
        <family val="2"/>
        <scheme val="minor"/>
      </rPr>
      <t xml:space="preserve"> - </t>
    </r>
    <r>
      <rPr>
        <b/>
        <i/>
        <u/>
        <sz val="8"/>
        <color rgb="FFC00000"/>
        <rFont val="Aptos Narrow"/>
        <family val="2"/>
        <scheme val="minor"/>
      </rPr>
      <t>IMMO_INCORP_NET</t>
    </r>
    <r>
      <rPr>
        <sz val="8"/>
        <color rgb="FFC00000"/>
        <rFont val="Aptos Narrow"/>
        <family val="2"/>
        <scheme val="minor"/>
      </rPr>
      <t xml:space="preserve"> </t>
    </r>
    <r>
      <rPr>
        <sz val="8"/>
        <color theme="1"/>
        <rFont val="Aptos Narrow"/>
        <family val="2"/>
        <scheme val="minor"/>
      </rPr>
      <t xml:space="preserve">- </t>
    </r>
    <r>
      <rPr>
        <b/>
        <i/>
        <u/>
        <sz val="8"/>
        <color rgb="FFC00000"/>
        <rFont val="Aptos Narrow"/>
        <family val="2"/>
        <scheme val="minor"/>
      </rPr>
      <t>DET_NOFIN_TOT</t>
    </r>
  </si>
  <si>
    <r>
      <rPr>
        <b/>
        <i/>
        <u/>
        <sz val="8"/>
        <color rgb="FFC00000"/>
        <rFont val="Aptos Narrow"/>
        <family val="2"/>
        <scheme val="minor"/>
      </rPr>
      <t>EBITDA</t>
    </r>
    <r>
      <rPr>
        <b/>
        <i/>
        <u/>
        <sz val="8"/>
        <color theme="1"/>
        <rFont val="Aptos Narrow"/>
        <family val="2"/>
        <scheme val="minor"/>
      </rPr>
      <t xml:space="preserve"> </t>
    </r>
    <r>
      <rPr>
        <sz val="8"/>
        <color theme="1"/>
        <rFont val="Aptos Narrow"/>
        <family val="2"/>
        <scheme val="minor"/>
      </rPr>
      <t xml:space="preserve">- </t>
    </r>
    <r>
      <rPr>
        <b/>
        <i/>
        <u/>
        <sz val="8"/>
        <color rgb="FFC00000"/>
        <rFont val="Aptos Narrow"/>
        <family val="2"/>
        <scheme val="minor"/>
      </rPr>
      <t>IMP_SOC</t>
    </r>
  </si>
  <si>
    <r>
      <rPr>
        <b/>
        <sz val="8"/>
        <color rgb="FF002060"/>
        <rFont val="Aptos Narrow"/>
        <family val="2"/>
        <scheme val="minor"/>
      </rPr>
      <t>142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154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156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048</t>
    </r>
  </si>
  <si>
    <t>BILAN 
ACTIF</t>
  </si>
  <si>
    <t>ACTIF 
IMMOBILISÉ</t>
  </si>
  <si>
    <t>Immobilisations incorporelles Fonds commercial *</t>
  </si>
  <si>
    <t>Brut</t>
  </si>
  <si>
    <t>Amortissements – Provisions</t>
  </si>
  <si>
    <t>012</t>
  </si>
  <si>
    <t>Net</t>
  </si>
  <si>
    <t>Immobilisations incorporelles autrel *</t>
  </si>
  <si>
    <t>016</t>
  </si>
  <si>
    <t>Immobilisations corporelles</t>
  </si>
  <si>
    <t>IMMOBILISATIONS
FINANCIERES</t>
  </si>
  <si>
    <t>Immobilisations financières * (1)</t>
  </si>
  <si>
    <t>Total I (5)</t>
  </si>
  <si>
    <t>048</t>
  </si>
  <si>
    <t>Matières premières, approvisionnements, en cours de production *</t>
  </si>
  <si>
    <t>050</t>
  </si>
  <si>
    <t>052</t>
  </si>
  <si>
    <t>Marchandises *</t>
  </si>
  <si>
    <t>060</t>
  </si>
  <si>
    <t>062</t>
  </si>
  <si>
    <t>064</t>
  </si>
  <si>
    <t>066</t>
  </si>
  <si>
    <t>CREANCES</t>
  </si>
  <si>
    <t>Créances (2) Clients et comptes rattachés *</t>
  </si>
  <si>
    <t>070</t>
  </si>
  <si>
    <t>Créances (2) Autres * (3)</t>
  </si>
  <si>
    <t>072</t>
  </si>
  <si>
    <t>074</t>
  </si>
  <si>
    <t>Valeurs mobilières de placement</t>
  </si>
  <si>
    <t>082</t>
  </si>
  <si>
    <t>086</t>
  </si>
  <si>
    <t>Charges constatées d'avance *</t>
  </si>
  <si>
    <t>092</t>
  </si>
  <si>
    <t>094</t>
  </si>
  <si>
    <t>Total II</t>
  </si>
  <si>
    <t>096</t>
  </si>
  <si>
    <t>098</t>
  </si>
  <si>
    <t xml:space="preserve">TOTAL GÉNÉRAL </t>
  </si>
  <si>
    <t>Total général (I + II)</t>
  </si>
  <si>
    <t>110</t>
  </si>
  <si>
    <t>112</t>
  </si>
  <si>
    <t>(1) Dont immobilisations financières à moins d'un an</t>
  </si>
  <si>
    <t>193</t>
  </si>
  <si>
    <t>(2) Dont créances à plus d'un an</t>
  </si>
  <si>
    <t>197</t>
  </si>
  <si>
    <t>(3) Dont compte courant d'associés débiteurs</t>
  </si>
  <si>
    <t>199</t>
  </si>
  <si>
    <t>(5) Coût de revient des immobilisations acquises ou créées au cours de l'exercice *</t>
  </si>
  <si>
    <t>182</t>
  </si>
  <si>
    <t>(5) Prix de vente hors TVA des immobilisations cédées au cours de l'exercice *</t>
  </si>
  <si>
    <t>184</t>
  </si>
  <si>
    <t>PASSIF
BILAN</t>
  </si>
  <si>
    <t>CAPITAUX 
PROPRES</t>
  </si>
  <si>
    <t>Capital social ou individuel *</t>
  </si>
  <si>
    <t>120</t>
  </si>
  <si>
    <t>Écarts de réévaluation</t>
  </si>
  <si>
    <t>124</t>
  </si>
  <si>
    <t>Réserve légale</t>
  </si>
  <si>
    <t>126</t>
  </si>
  <si>
    <t>Réserves réglementées</t>
  </si>
  <si>
    <t>130</t>
  </si>
  <si>
    <t>132</t>
  </si>
  <si>
    <t>dont réserve relative à l'achat d'œuvres originales d'artistes vivants) *</t>
  </si>
  <si>
    <t>131</t>
  </si>
  <si>
    <t>134</t>
  </si>
  <si>
    <t>Subventions d’investissement</t>
  </si>
  <si>
    <t>137</t>
  </si>
  <si>
    <t>Provisions réglementées</t>
  </si>
  <si>
    <t>140</t>
  </si>
  <si>
    <t>Total I</t>
  </si>
  <si>
    <t>Provisions pour risques et charges Total II</t>
  </si>
  <si>
    <t>154</t>
  </si>
  <si>
    <t>164</t>
  </si>
  <si>
    <t>Fournisseurs et comptes rattachés *</t>
  </si>
  <si>
    <t>Dettes fiscales et sociales (dont montant de la TVA indiqué dans la case 169)</t>
  </si>
  <si>
    <t>172</t>
  </si>
  <si>
    <t>dont montant de la TVA indiqué dans la case 169</t>
  </si>
  <si>
    <t>169</t>
  </si>
  <si>
    <t>Comptes courants d’associés</t>
  </si>
  <si>
    <t>Autres Dettes</t>
  </si>
  <si>
    <t>175</t>
  </si>
  <si>
    <t>174</t>
  </si>
  <si>
    <t>Total III</t>
  </si>
  <si>
    <t>176</t>
  </si>
  <si>
    <t>TOTAL GENERAL</t>
  </si>
  <si>
    <t xml:space="preserve">Total général ( I + II + III ) </t>
  </si>
  <si>
    <t>180</t>
  </si>
  <si>
    <t xml:space="preserve">(4) Dont dettes à plus d'un an </t>
  </si>
  <si>
    <t>195</t>
  </si>
  <si>
    <t>COMPTE
DE
RESULTAT
A - RESULTAT COMPTABLE</t>
  </si>
  <si>
    <t>A – RÉSULTAT COMPTABLE</t>
  </si>
  <si>
    <t>Formulaire déposé au titre de l'IR</t>
  </si>
  <si>
    <t>018</t>
  </si>
  <si>
    <t xml:space="preserve">Ventes de marchandises * </t>
  </si>
  <si>
    <t>210</t>
  </si>
  <si>
    <t>dont export 
et livraisons intracommunautaires</t>
  </si>
  <si>
    <t>209</t>
  </si>
  <si>
    <t>dont France</t>
  </si>
  <si>
    <t>210C</t>
  </si>
  <si>
    <t>Production vendue Biens</t>
  </si>
  <si>
    <t>214</t>
  </si>
  <si>
    <t>215</t>
  </si>
  <si>
    <t>214C</t>
  </si>
  <si>
    <t>218</t>
  </si>
  <si>
    <t>217</t>
  </si>
  <si>
    <t>218C</t>
  </si>
  <si>
    <t>Production stockée * 
(Variation du stock en produits intermédiaires, produits finis et en cours de production)</t>
  </si>
  <si>
    <t>222</t>
  </si>
  <si>
    <t>224</t>
  </si>
  <si>
    <t>Subventions d'exploitations reçues</t>
  </si>
  <si>
    <t>Autres produits</t>
  </si>
  <si>
    <t>230</t>
  </si>
  <si>
    <t>Total des produits d'exploitation hors TVA (I)</t>
  </si>
  <si>
    <t>232</t>
  </si>
  <si>
    <t xml:space="preserve">Achats de marchandises * (y compris droits de douane) </t>
  </si>
  <si>
    <t>234</t>
  </si>
  <si>
    <t>236</t>
  </si>
  <si>
    <t>Achats de matières premières et autres approvisionnements * (y compris droits de douane)</t>
  </si>
  <si>
    <t>238</t>
  </si>
  <si>
    <t>Variation de stock (matières premières et approvisionnements) *</t>
  </si>
  <si>
    <t>240</t>
  </si>
  <si>
    <t>Autres charges externes * :</t>
  </si>
  <si>
    <t>dont crédit-bail : - mobilier :</t>
  </si>
  <si>
    <t>242M</t>
  </si>
  <si>
    <t>dont crédit-bail : - immmobilier :</t>
  </si>
  <si>
    <t>242I</t>
  </si>
  <si>
    <t>Impôts, taxes et versements assimilés</t>
  </si>
  <si>
    <t>(dont CFE et CVAE *)</t>
  </si>
  <si>
    <t>243</t>
  </si>
  <si>
    <t>Rémunérations du personnel *</t>
  </si>
  <si>
    <t>250</t>
  </si>
  <si>
    <t>Charges sociales (cf. renvoi 380)</t>
  </si>
  <si>
    <t>252</t>
  </si>
  <si>
    <t>Dotations aux amortissements *</t>
  </si>
  <si>
    <t>254</t>
  </si>
  <si>
    <t>dont amortissement du fonds de commerce par application de l’article 39, 1-2°, al.3 du CGI</t>
  </si>
  <si>
    <t>255</t>
  </si>
  <si>
    <t>Dotations aux provisions</t>
  </si>
  <si>
    <t>256</t>
  </si>
  <si>
    <t>Autres charges</t>
  </si>
  <si>
    <t>262</t>
  </si>
  <si>
    <t>dont provisions fiscales pour implantations commerciales à l'étranger *</t>
  </si>
  <si>
    <t>259</t>
  </si>
  <si>
    <t xml:space="preserve">dont cotisations versées aux organisations syndicales et professionnelles </t>
  </si>
  <si>
    <t>260</t>
  </si>
  <si>
    <t>Total des charges d'exploitation (II)</t>
  </si>
  <si>
    <t>264</t>
  </si>
  <si>
    <t xml:space="preserve">Produits financiers (III) </t>
  </si>
  <si>
    <t>Charges financières (V)</t>
  </si>
  <si>
    <t>RÉSULTAT FINANCIER (III – V)</t>
  </si>
  <si>
    <t>280R</t>
  </si>
  <si>
    <t xml:space="preserve">RÉSULTAT COURANT AVANT IMPÔTRÉSULTAT COURANT AVANT IMPÔTS S </t>
  </si>
  <si>
    <t>280C</t>
  </si>
  <si>
    <t>Produits exceptionnels (IV)</t>
  </si>
  <si>
    <t xml:space="preserve">Charges exceptionnelles (VI) </t>
  </si>
  <si>
    <t>dont amortissements des souscriptions dans des PME innovantes 
(art. 217 octies)</t>
  </si>
  <si>
    <t>347</t>
  </si>
  <si>
    <t>dont amortissements exceptionnels de 25 % des constructions nouvelles 
(art. 39 quinquies D)</t>
  </si>
  <si>
    <t>348</t>
  </si>
  <si>
    <t>RÉSULTAT EXCEPTIONNEL (IV - VI)</t>
  </si>
  <si>
    <t>290R</t>
  </si>
  <si>
    <t>Impôt sur les bénéfices * (VII)</t>
  </si>
  <si>
    <t>2 – BÉNÉFICES OU PERTES : Produits (I + III + IV) – Charges (II + V + VI + VII)</t>
  </si>
  <si>
    <t>COMPTE
DE
RESULTAT
B - RESULTAT FISCAL</t>
  </si>
  <si>
    <t>RESULTAT COMPTABLE</t>
  </si>
  <si>
    <t xml:space="preserve">B – RÉSULTAT FISCAL </t>
  </si>
  <si>
    <t>Reporter le bénéfice comptable col. 1</t>
  </si>
  <si>
    <t>312</t>
  </si>
  <si>
    <t>Reporter le déficit comptable col. 2</t>
  </si>
  <si>
    <t>314</t>
  </si>
  <si>
    <t>RÉINTÉGRATIONS</t>
  </si>
  <si>
    <t>Rémunérations et avantages personnels non déductibles *</t>
  </si>
  <si>
    <t>316</t>
  </si>
  <si>
    <t>Amortissements excédentaires (art. 39-4 du CGI) et autres amortissements non déductibles</t>
  </si>
  <si>
    <t>318</t>
  </si>
  <si>
    <t>Provisions non déductibles *</t>
  </si>
  <si>
    <t>322</t>
  </si>
  <si>
    <t>Impôts et taxes non déductibles * (cf. page 7 de la notice n° 2033-NOT-SD)</t>
  </si>
  <si>
    <t>324</t>
  </si>
  <si>
    <t>Divers* dont intérêts excédentaires des cptes-cts d'associés</t>
  </si>
  <si>
    <t>247</t>
  </si>
  <si>
    <t>Ecarts de valeurs liquidatives sur OPC*</t>
  </si>
  <si>
    <t>248</t>
  </si>
  <si>
    <t>Fraction des loyers à réintégrer dans le cadre d'un crédit_x0002_bail immobilier et de levée d'option</t>
  </si>
  <si>
    <t>251</t>
  </si>
  <si>
    <t>Part de loyers dispensée de réintégration (art. 239 sexies D)</t>
  </si>
  <si>
    <t>249</t>
  </si>
  <si>
    <t>Charges afférentes à l'activité relevant du régime optionnel de taxation au tonnage des entreprises de transport maritime</t>
  </si>
  <si>
    <t>998</t>
  </si>
  <si>
    <t>Résultat fiscal afférent à l'activité relevant du régime optionnel de taxation au tonnage des entreprises de transport maritime</t>
  </si>
  <si>
    <t>999</t>
  </si>
  <si>
    <t>DÉDUCTIONS</t>
  </si>
  <si>
    <t>Produits afférents à l'activité relevant du régime optionnel de taxation au tonnage des entreprises de transport maritime</t>
  </si>
  <si>
    <t>997</t>
  </si>
  <si>
    <t xml:space="preserve">Entreprises nouvelles (44 sexies) </t>
  </si>
  <si>
    <t>986</t>
  </si>
  <si>
    <t>Reprise d'entreprises en difficulté (44 septies)</t>
  </si>
  <si>
    <t>981</t>
  </si>
  <si>
    <t xml:space="preserve">ZRD (44 terdecies) </t>
  </si>
  <si>
    <t>127</t>
  </si>
  <si>
    <t>Bassions d’emploi à redynamiser (44 duodecies)</t>
  </si>
  <si>
    <t>991</t>
  </si>
  <si>
    <t>ZFANG (44 quaterdecies)</t>
  </si>
  <si>
    <t>345</t>
  </si>
  <si>
    <t xml:space="preserve">BUD (44 sexdecies) </t>
  </si>
  <si>
    <t>992</t>
  </si>
  <si>
    <t>ZFU – TE (44 octies A)</t>
  </si>
  <si>
    <t>987</t>
  </si>
  <si>
    <t>JEI (44 sexies A)</t>
  </si>
  <si>
    <t>989</t>
  </si>
  <si>
    <t>ZRR (44 quindecies)</t>
  </si>
  <si>
    <t>138</t>
  </si>
  <si>
    <t>France Ruralités Revitalisation (FRR) - art 44 quindecies A</t>
  </si>
  <si>
    <t>181</t>
  </si>
  <si>
    <t xml:space="preserve">Investissements et souscriptions outre-mer </t>
  </si>
  <si>
    <t>344</t>
  </si>
  <si>
    <t>Zone de développement prioritaire (44 septdecies)</t>
  </si>
  <si>
    <t>993</t>
  </si>
  <si>
    <t>342</t>
  </si>
  <si>
    <t>Dont divers</t>
  </si>
  <si>
    <t>Créance due au titre du report en arrière du déficit</t>
  </si>
  <si>
    <t>346</t>
  </si>
  <si>
    <t>Déduction exceptionnelle (art. 39 decies)</t>
  </si>
  <si>
    <t>655</t>
  </si>
  <si>
    <t>Déduction exceptionnelle (art. 39 decies A)</t>
  </si>
  <si>
    <t>643</t>
  </si>
  <si>
    <t>Déduction exceptionnelle (art. 39 decies B)</t>
  </si>
  <si>
    <t>645</t>
  </si>
  <si>
    <t>Déduction exceptionnelle (art. 39 decies C)</t>
  </si>
  <si>
    <t>647</t>
  </si>
  <si>
    <t>Déduction exceptionnelle (art. 39 decies D)</t>
  </si>
  <si>
    <t>648</t>
  </si>
  <si>
    <t>Déduction exceptionnelle simulateur de conduite (art. 39 decies E)</t>
  </si>
  <si>
    <t>641</t>
  </si>
  <si>
    <t>Déductions exceptionnelles (art. 39 decies F)</t>
  </si>
  <si>
    <t>990</t>
  </si>
  <si>
    <t>Déduction exceptionnelle (art. 39 decies G)</t>
  </si>
  <si>
    <t>649</t>
  </si>
  <si>
    <t>350</t>
  </si>
  <si>
    <t>RÉSULTAT FISCAL AVANT IMPUTATION</t>
  </si>
  <si>
    <t xml:space="preserve">RÉSULTAT FISCAL AVANT IMPUTATION DES DÉFICITS ANTÉRIEURS </t>
  </si>
  <si>
    <t>Bénéfice col.1</t>
  </si>
  <si>
    <t>352</t>
  </si>
  <si>
    <t>Déficit col.2</t>
  </si>
  <si>
    <t>354</t>
  </si>
  <si>
    <t>Déficits</t>
  </si>
  <si>
    <t>Déficit de l'exercice reporté en arrière *</t>
  </si>
  <si>
    <t>356</t>
  </si>
  <si>
    <t>Déficits antérieurs reportables *……………………………………..……… dont imputés sur le résultat :</t>
  </si>
  <si>
    <t>360</t>
  </si>
  <si>
    <t>RÉSULTAT FISCAL APRÈS IMPUTATION</t>
  </si>
  <si>
    <t xml:space="preserve">RÉSULTAT FISCAL APRÈS IMPUTATION DES DÉFICITS </t>
  </si>
  <si>
    <t>370</t>
  </si>
  <si>
    <t>372</t>
  </si>
  <si>
    <t>I. IMMOBILISATIONS</t>
  </si>
  <si>
    <t>Immobilisations
incorporelles</t>
  </si>
  <si>
    <t>Valeur brute des immobilisations 
au début de l'exercice</t>
  </si>
  <si>
    <t>Augmentations</t>
  </si>
  <si>
    <t>Diminutions</t>
  </si>
  <si>
    <t>Valeur brute des immobilisations 
à la fin de l'exercice</t>
  </si>
  <si>
    <t>Réévaluation légale * 
Valeur d'origine des immobilisations en fin d'exercice</t>
  </si>
  <si>
    <t>406E</t>
  </si>
  <si>
    <t>416E</t>
  </si>
  <si>
    <t>Immobilisations
corporelles</t>
  </si>
  <si>
    <t>426E</t>
  </si>
  <si>
    <t>436E</t>
  </si>
  <si>
    <t>Installations techniques, matériel et
outillage industriels</t>
  </si>
  <si>
    <t>446E</t>
  </si>
  <si>
    <t>Installations générales, agencements,
aménagements divers</t>
  </si>
  <si>
    <t>456E</t>
  </si>
  <si>
    <t>Matériel de transport</t>
  </si>
  <si>
    <t>466E</t>
  </si>
  <si>
    <t>476E</t>
  </si>
  <si>
    <t>Immobilisations financières</t>
  </si>
  <si>
    <t>486E</t>
  </si>
  <si>
    <t>496E</t>
  </si>
  <si>
    <t>II. AMORTISSEMENTS</t>
  </si>
  <si>
    <t>Montant des amortissements 
au début de l'exercice</t>
  </si>
  <si>
    <t>Diminutions : amortissements afférents 
aux éléments sortis de l'actif et reprises</t>
  </si>
  <si>
    <t>Montant des amortissements 
à la fin de l'exercice</t>
  </si>
  <si>
    <t>Installations générales, agencements, aménagements divers</t>
  </si>
  <si>
    <t>III. PLUS-VALUES, MOINS-VALUES à 19 %, 15 % et 0 % pour les entreprises à l'IS et 12,8 % pour les entreprises à l'IR</t>
  </si>
  <si>
    <t>Immobilisations</t>
  </si>
  <si>
    <t>Immobilisations_1</t>
  </si>
  <si>
    <t>Valeur d'actif * (1)</t>
  </si>
  <si>
    <t>3II011</t>
  </si>
  <si>
    <t>Amortissements* (2)</t>
  </si>
  <si>
    <t>3II012</t>
  </si>
  <si>
    <t>Valeur résiduelle* (3)</t>
  </si>
  <si>
    <t>3II013</t>
  </si>
  <si>
    <t>Prix de cession* (4)</t>
  </si>
  <si>
    <t>3II014</t>
  </si>
  <si>
    <t>Plus ou moins-values Court terme* (5)</t>
  </si>
  <si>
    <t>3II015</t>
  </si>
  <si>
    <t>Plus ou moins-values Long terme* 19% (6)</t>
  </si>
  <si>
    <t>3II016</t>
  </si>
  <si>
    <t>Plus ou moins-values Long terme* 15% ou 12,8% (7)</t>
  </si>
  <si>
    <t>3II017</t>
  </si>
  <si>
    <t>Plus ou moins-values Long terme* 0% (8)</t>
  </si>
  <si>
    <t>3II018</t>
  </si>
  <si>
    <t>Immobilisations_2</t>
  </si>
  <si>
    <t>3II021</t>
  </si>
  <si>
    <t>3II022</t>
  </si>
  <si>
    <t>3II023</t>
  </si>
  <si>
    <t>3II024</t>
  </si>
  <si>
    <t>3II025</t>
  </si>
  <si>
    <t>3II026</t>
  </si>
  <si>
    <t>3II027</t>
  </si>
  <si>
    <t>3II028</t>
  </si>
  <si>
    <t>Immobilisations_3</t>
  </si>
  <si>
    <t>3II031</t>
  </si>
  <si>
    <t>3II032</t>
  </si>
  <si>
    <t>3II033</t>
  </si>
  <si>
    <t>3II034</t>
  </si>
  <si>
    <t>3II035</t>
  </si>
  <si>
    <t>3II036</t>
  </si>
  <si>
    <t>3II037</t>
  </si>
  <si>
    <t>3II038</t>
  </si>
  <si>
    <t>Immobilisations_4</t>
  </si>
  <si>
    <t>3II041</t>
  </si>
  <si>
    <t>3II042</t>
  </si>
  <si>
    <t>3II043</t>
  </si>
  <si>
    <t>3II044</t>
  </si>
  <si>
    <t>3II045</t>
  </si>
  <si>
    <t>3II046</t>
  </si>
  <si>
    <t>3II047</t>
  </si>
  <si>
    <t>3II048</t>
  </si>
  <si>
    <t>Immobilisations_5</t>
  </si>
  <si>
    <t>3II051</t>
  </si>
  <si>
    <t>3II052</t>
  </si>
  <si>
    <t>3II053</t>
  </si>
  <si>
    <t>3II054</t>
  </si>
  <si>
    <t>3II055</t>
  </si>
  <si>
    <t>3II056</t>
  </si>
  <si>
    <t>3II057</t>
  </si>
  <si>
    <t>3II058</t>
  </si>
  <si>
    <t>Immobilisations_6</t>
  </si>
  <si>
    <t>3II061</t>
  </si>
  <si>
    <t>3II062</t>
  </si>
  <si>
    <t>3II063</t>
  </si>
  <si>
    <t>3II064</t>
  </si>
  <si>
    <t>3II065</t>
  </si>
  <si>
    <t>3II066</t>
  </si>
  <si>
    <t>3II067</t>
  </si>
  <si>
    <t>3II068</t>
  </si>
  <si>
    <t>Immobilisations_7</t>
  </si>
  <si>
    <t>3II071</t>
  </si>
  <si>
    <t>3II072</t>
  </si>
  <si>
    <t>3II073</t>
  </si>
  <si>
    <t>3II074</t>
  </si>
  <si>
    <t>3II075</t>
  </si>
  <si>
    <t>3II076</t>
  </si>
  <si>
    <t>3II077</t>
  </si>
  <si>
    <t>3II078</t>
  </si>
  <si>
    <t>Immobilisations_8</t>
  </si>
  <si>
    <t>3II081</t>
  </si>
  <si>
    <t>3II082</t>
  </si>
  <si>
    <t>3II083</t>
  </si>
  <si>
    <t>3II084</t>
  </si>
  <si>
    <t>3II085</t>
  </si>
  <si>
    <t>3II086</t>
  </si>
  <si>
    <t>3II087</t>
  </si>
  <si>
    <t>3II088</t>
  </si>
  <si>
    <t>Immobilisations_9</t>
  </si>
  <si>
    <t>3II091</t>
  </si>
  <si>
    <t>3II092</t>
  </si>
  <si>
    <t>3II093</t>
  </si>
  <si>
    <t>3II094</t>
  </si>
  <si>
    <t>3II095</t>
  </si>
  <si>
    <t>3II096</t>
  </si>
  <si>
    <t>3II097</t>
  </si>
  <si>
    <t>3II098</t>
  </si>
  <si>
    <t>Immobilisations_10</t>
  </si>
  <si>
    <t>3II101</t>
  </si>
  <si>
    <t>3II102</t>
  </si>
  <si>
    <t>3II103</t>
  </si>
  <si>
    <t>3II104</t>
  </si>
  <si>
    <t>3II105</t>
  </si>
  <si>
    <t>3II106</t>
  </si>
  <si>
    <t>3II107</t>
  </si>
  <si>
    <t>3II108</t>
  </si>
  <si>
    <t>Plus-values taxables à 19% [1]</t>
  </si>
  <si>
    <t>Régularisations</t>
  </si>
  <si>
    <t>Plus ou moins-values Court terme*</t>
  </si>
  <si>
    <t>Plus ou moins-values Long terme* 19%</t>
  </si>
  <si>
    <t>Plus ou moins-values Long terme* 15% ou 12,8%</t>
  </si>
  <si>
    <t>Plus ou moins-values Long terme* 0%</t>
  </si>
  <si>
    <t>I - RELEVÉ DES PROVISIONS – AMORTISSEMENTS DÉROGATOIRES</t>
  </si>
  <si>
    <t>Provisions
réglementées</t>
  </si>
  <si>
    <t>600</t>
  </si>
  <si>
    <t>602</t>
  </si>
  <si>
    <t>Diminutions : reprises de l'exercice</t>
  </si>
  <si>
    <t>604</t>
  </si>
  <si>
    <t>606</t>
  </si>
  <si>
    <t>Dont majorations exceptionnelles
de 30 %</t>
  </si>
  <si>
    <t>601</t>
  </si>
  <si>
    <t>603</t>
  </si>
  <si>
    <t>605</t>
  </si>
  <si>
    <t>607</t>
  </si>
  <si>
    <t>Autres provisions réglementées *</t>
  </si>
  <si>
    <t>610</t>
  </si>
  <si>
    <t>612</t>
  </si>
  <si>
    <t>614</t>
  </si>
  <si>
    <t>616</t>
  </si>
  <si>
    <t>Provisions pour risques et charges</t>
  </si>
  <si>
    <t>620</t>
  </si>
  <si>
    <t>622</t>
  </si>
  <si>
    <t>624</t>
  </si>
  <si>
    <t>626</t>
  </si>
  <si>
    <t>Provisions pour
dépréciation</t>
  </si>
  <si>
    <t>Sur immobilisations</t>
  </si>
  <si>
    <t>630</t>
  </si>
  <si>
    <t>632</t>
  </si>
  <si>
    <t>634</t>
  </si>
  <si>
    <t>636</t>
  </si>
  <si>
    <t>640</t>
  </si>
  <si>
    <t>642</t>
  </si>
  <si>
    <t>644</t>
  </si>
  <si>
    <t>646</t>
  </si>
  <si>
    <t>650</t>
  </si>
  <si>
    <t>652</t>
  </si>
  <si>
    <t>654</t>
  </si>
  <si>
    <t>656</t>
  </si>
  <si>
    <t>Autres provisions pour dépréciation</t>
  </si>
  <si>
    <t>660</t>
  </si>
  <si>
    <t>662</t>
  </si>
  <si>
    <t>664</t>
  </si>
  <si>
    <t>666</t>
  </si>
  <si>
    <t>680</t>
  </si>
  <si>
    <t>682</t>
  </si>
  <si>
    <t>684</t>
  </si>
  <si>
    <t>686</t>
  </si>
  <si>
    <t>B MOUVEMENTS AFFECTANT LA PROVISION POUR
AMORTISSEMENTS DEROGATOIRES</t>
  </si>
  <si>
    <t>Dotations</t>
  </si>
  <si>
    <t>681</t>
  </si>
  <si>
    <t>Reprises</t>
  </si>
  <si>
    <t>683</t>
  </si>
  <si>
    <t>Autres Immobilisations Incorporelles</t>
  </si>
  <si>
    <t>700</t>
  </si>
  <si>
    <t>705</t>
  </si>
  <si>
    <t>710</t>
  </si>
  <si>
    <t>715</t>
  </si>
  <si>
    <t>720</t>
  </si>
  <si>
    <t>725</t>
  </si>
  <si>
    <t>Installations techniques, matériel et outillage</t>
  </si>
  <si>
    <t>730</t>
  </si>
  <si>
    <t>735</t>
  </si>
  <si>
    <t>Inst. générales, agencements et aménagements divers</t>
  </si>
  <si>
    <t>740</t>
  </si>
  <si>
    <t>745</t>
  </si>
  <si>
    <t>750</t>
  </si>
  <si>
    <t>755</t>
  </si>
  <si>
    <t>760</t>
  </si>
  <si>
    <t>765</t>
  </si>
  <si>
    <t>770</t>
  </si>
  <si>
    <t>775</t>
  </si>
  <si>
    <t>C VENTILATION DES DOTATIONS AUX PROVISIONS ET CHARGES À
PAYER NON DÉDUCTIBLES POUR L'ASSIETTE DE L'IMPÔT</t>
  </si>
  <si>
    <t>TOTAL à reporter ligne 322 du tableau n° 2033-B-SD
Indemnités pour congés à payer, charges sociales et
fiscales correspondantes</t>
  </si>
  <si>
    <t>780</t>
  </si>
  <si>
    <t>II - DÉFICITS REPORTABLES</t>
  </si>
  <si>
    <t>Déficits restant à reporter au titre de l'exercice précédent (1)</t>
  </si>
  <si>
    <t>982</t>
  </si>
  <si>
    <t>Déficits transférés de plein droit (article 209-II-2 du CGI)</t>
  </si>
  <si>
    <t>982 bis</t>
  </si>
  <si>
    <t>Nombre d’opérations sur l’exercice (2)</t>
  </si>
  <si>
    <t>982 ter</t>
  </si>
  <si>
    <t>Déficits imputés</t>
  </si>
  <si>
    <t>983</t>
  </si>
  <si>
    <t>Déficits reportables</t>
  </si>
  <si>
    <t>984</t>
  </si>
  <si>
    <t>Déficits de l’exercice</t>
  </si>
  <si>
    <t>860</t>
  </si>
  <si>
    <t>Total des déficits restant à reporter</t>
  </si>
  <si>
    <t>870</t>
  </si>
  <si>
    <t>III - DIVERS</t>
  </si>
  <si>
    <t>Primes et cotisations complémentaires facultatives</t>
  </si>
  <si>
    <t>381</t>
  </si>
  <si>
    <t>dont montant déductible des cotisations facultatives versées en application du I de l'article 154 bis du CGI dont cotisations facultatives Madelin (I de l’art. 154 bis du CGI)</t>
  </si>
  <si>
    <t>325</t>
  </si>
  <si>
    <t xml:space="preserve">dont cotisations facultatives aux nouveaux plans d'épargne retraite </t>
  </si>
  <si>
    <t>327</t>
  </si>
  <si>
    <t>Cotisations personnelles obligatoires de l'exploitant *</t>
  </si>
  <si>
    <t>380</t>
  </si>
  <si>
    <t>dont montant déductible des cotisations sociales obligatoires hors CSG-CRDS</t>
  </si>
  <si>
    <t>326</t>
  </si>
  <si>
    <t>N° du centre de gestion agréé</t>
  </si>
  <si>
    <t>388</t>
  </si>
  <si>
    <t>374</t>
  </si>
  <si>
    <t>Montant de la TVA déductible sur biens et services (sauf immobilisations)</t>
  </si>
  <si>
    <t>378</t>
  </si>
  <si>
    <t>Montant des prélèvements personnels de l'exploitant</t>
  </si>
  <si>
    <t>399</t>
  </si>
  <si>
    <t>398</t>
  </si>
  <si>
    <t>397</t>
  </si>
  <si>
    <t>Effectifs affectés à l'activité artisanale</t>
  </si>
  <si>
    <t>Services extérieurs, à l'exception des loyers et des redevances</t>
  </si>
  <si>
    <t>Calcul de la valeur ajoutée (Total 1 + Total 2 - Total 3)</t>
  </si>
  <si>
    <t>Valeur ajoutée assujettie à la CVAE (à reporter sur le formulaire n° 1330-CVAE-SD pour les multi-établissements et sur les formulaires nos 1329-AC et 1329-DEF). Si la VA calculée est négative, il convient de reporter un montant égal à 0 au cadre C des formulaires nos 1329-AC et 1329-DEF</t>
  </si>
  <si>
    <t>020</t>
  </si>
  <si>
    <t>Chiffre d'affaires de référence CVAE (report de la ligne 106, le cas échéant ajusté à 12 mois)</t>
  </si>
  <si>
    <t>022</t>
  </si>
  <si>
    <t>023</t>
  </si>
  <si>
    <t>026</t>
  </si>
  <si>
    <t>024</t>
  </si>
  <si>
    <r>
      <t xml:space="preserve">Date de cessation </t>
    </r>
    <r>
      <rPr>
        <sz val="9"/>
        <color rgb="FFFF0000"/>
        <rFont val="Aptos Narrow"/>
        <family val="2"/>
        <scheme val="minor"/>
      </rPr>
      <t>(1)</t>
    </r>
  </si>
  <si>
    <t>DC51</t>
  </si>
  <si>
    <t>ANALYSE FINANCIERE via CONSO IFRS</t>
  </si>
  <si>
    <t>((AD - BA) - (BF + BG + (BH - BH2) + BJ + BM))  -  (BB + BC + BH2 + BD + JY + BS)</t>
  </si>
  <si>
    <t>REB</t>
  </si>
  <si>
    <t>((((AD - BA) - (BF + BG + (BH - BH2) + BJ + BM))  -  (BB + BC + BH2 + BD + JY + BS)) + AE - BN) + (AF + CB + CC) - (BP + CG + CK + CL) - CH</t>
  </si>
  <si>
    <t>EBE (en % du CA)</t>
  </si>
  <si>
    <t>REB (en % du CA)</t>
  </si>
  <si>
    <t>Bilan</t>
  </si>
  <si>
    <t>Sans objet</t>
  </si>
  <si>
    <t>Goodwill</t>
  </si>
  <si>
    <t>Goodwill / fonds propres</t>
  </si>
  <si>
    <t>Dette LT</t>
  </si>
  <si>
    <t>Dette CT</t>
  </si>
  <si>
    <t xml:space="preserve">Dettes financières brutes </t>
  </si>
  <si>
    <t>Ratios</t>
  </si>
  <si>
    <t>ANALYSE FINANCIERE via BNC (2035)</t>
  </si>
  <si>
    <t>3 - COMPTE 
DE RESULTAT
SYNTHETIQUE
(RECETTES - DEPENSES)</t>
  </si>
  <si>
    <t>CHIFFRE D'AFFAIRES</t>
  </si>
  <si>
    <t>Chiffre d'Affaires (HT)</t>
  </si>
  <si>
    <t>AD</t>
  </si>
  <si>
    <t>ACHATS</t>
  </si>
  <si>
    <t>BA</t>
  </si>
  <si>
    <t>Marge Brute en % du CA</t>
  </si>
  <si>
    <t>Autres achats &amp; Charges externes</t>
  </si>
  <si>
    <t>BF + BG + (BH - BH2) + BJ + BM</t>
  </si>
  <si>
    <t>MAIN D'ŒUVRE
&amp; TAXES</t>
  </si>
  <si>
    <t>Frais de Personnel (dont intérim)</t>
  </si>
  <si>
    <t>BB + BC + BH2</t>
  </si>
  <si>
    <t>Impôts &amp; Taxes</t>
  </si>
  <si>
    <t>BD + JY + BS</t>
  </si>
  <si>
    <t>ELEMENTS FINANCIER</t>
  </si>
  <si>
    <t>AE</t>
  </si>
  <si>
    <t>Résultat Economique Brut après Frais Financiers</t>
  </si>
  <si>
    <t>TX_REB</t>
  </si>
  <si>
    <t>REB après Frais Financiers en % du CA</t>
  </si>
  <si>
    <t>Gains divers</t>
  </si>
  <si>
    <t>Bénéfice Société civile de moyen</t>
  </si>
  <si>
    <t>CB + CC</t>
  </si>
  <si>
    <t>Pertes diverses</t>
  </si>
  <si>
    <t>Déficit Société civile de moyen</t>
  </si>
  <si>
    <t>CG + CK + CL</t>
  </si>
  <si>
    <t>Amortissements &amp; Provisions</t>
  </si>
  <si>
    <t>EFFECTIF</t>
  </si>
  <si>
    <t>Nombre de salariés</t>
  </si>
  <si>
    <t>7 - SITUATION 
FINANCIERE</t>
  </si>
  <si>
    <t>Résultat Net Comptable</t>
  </si>
  <si>
    <t>H18</t>
  </si>
  <si>
    <t>CP - CR</t>
  </si>
  <si>
    <t>A25</t>
  </si>
  <si>
    <t>Frais Financiers</t>
  </si>
  <si>
    <t>H19</t>
  </si>
  <si>
    <t>(CP - CR) + (CH) + BN</t>
  </si>
  <si>
    <t>nb de mois de l'exercice</t>
  </si>
  <si>
    <t>H19 × 12  /  DUR_EX</t>
  </si>
  <si>
    <t>8 - SITUATION 
PATRIMONIALE</t>
  </si>
  <si>
    <t>TT60 + TT70 + TT72 + TT73 + TT74 + TT75</t>
  </si>
  <si>
    <t>TT55A + TT55B + TT55C</t>
  </si>
  <si>
    <t>H60 - H75</t>
  </si>
  <si>
    <t>1. NOM ET PRENOMS OU DÉNOMINATION</t>
  </si>
  <si>
    <r>
      <t xml:space="preserve">N° SIRET </t>
    </r>
    <r>
      <rPr>
        <sz val="9"/>
        <color rgb="FFFF0000"/>
        <rFont val="Aptos Narrow"/>
        <family val="2"/>
        <scheme val="minor"/>
      </rPr>
      <t>(1)</t>
    </r>
  </si>
  <si>
    <t>si exercice en société (2)</t>
  </si>
  <si>
    <t>Nombre d'associés</t>
  </si>
  <si>
    <t>Résultat déterminé (2) d'après les règles « recettes-dépenses »</t>
  </si>
  <si>
    <t>Résultat déterminé (2)d'après les règles « créances-dettes »</t>
  </si>
  <si>
    <t>Comptabilité tenue (2) : Hors taxe</t>
  </si>
  <si>
    <t>Comptabilité tenue (2) : Taxe incluse</t>
  </si>
  <si>
    <t>Comptabilité tenue (2) : Non assujetti à la TVA</t>
  </si>
  <si>
    <t>Si vous êtes adhérent d'un organisme agréé (association ou organisme mixte)</t>
  </si>
  <si>
    <r>
      <t xml:space="preserve">Année d'adhésion </t>
    </r>
    <r>
      <rPr>
        <sz val="9"/>
        <color rgb="FFFF0000"/>
        <rFont val="Aptos Narrow"/>
        <family val="2"/>
        <scheme val="minor"/>
      </rPr>
      <t>(2)</t>
    </r>
  </si>
  <si>
    <t>Salaires nets perçus</t>
  </si>
  <si>
    <t>Montant des immobilisations (report du total des bases amortissables hors TVA déductible de la col.4 du tableau I de la déclaration n° 2035)</t>
  </si>
  <si>
    <t>Durée de l'exercice en nombre de mois</t>
  </si>
  <si>
    <t>REVENUS</t>
  </si>
  <si>
    <t>2. RECETTES</t>
  </si>
  <si>
    <t>1 Recettes encaissées y compris les remboursements de frais (1)</t>
  </si>
  <si>
    <t>2 À déduire Débours payés pour le compte des clients (2)</t>
  </si>
  <si>
    <t xml:space="preserve">3 À déduire Honoraires rétrocédés </t>
  </si>
  <si>
    <t>(dont suppléments rétrocédés) (3)</t>
  </si>
  <si>
    <t>123B</t>
  </si>
  <si>
    <t>4 Montant net des recettes</t>
  </si>
  <si>
    <t>5 Produits financiers (4)</t>
  </si>
  <si>
    <t>6 Gains divers (5)</t>
  </si>
  <si>
    <t>7 TOTAL (ligne 4 à 6)</t>
  </si>
  <si>
    <t>3. DEPENSES PROFESSIONNELLES</t>
  </si>
  <si>
    <t>8 Achats (6)</t>
  </si>
  <si>
    <t>9 Frais de personnel Salaires nets et avantages en nature (7)</t>
  </si>
  <si>
    <t>10 Frais de personnel Charges sociales sur salaires (parts patronale et ouvrière)</t>
  </si>
  <si>
    <t>11 Impôts et taxes (8) Taxe sur la valeur ajoutée</t>
  </si>
  <si>
    <t>12 Impôts et taxes (8) Contribution économique territoriale</t>
  </si>
  <si>
    <t>JY</t>
  </si>
  <si>
    <t>13 Impôts et taxes (8) Autres impôts</t>
  </si>
  <si>
    <t>14 Impôts et taxes (8) Contribution sociale généralisée déductible</t>
  </si>
  <si>
    <t>15 Loyer et charges locatives</t>
  </si>
  <si>
    <t>16 Location de matériel et de mobilier</t>
  </si>
  <si>
    <t>dont redevances de collaboration (9)</t>
  </si>
  <si>
    <t>17 Entretien et réparations</t>
  </si>
  <si>
    <t>BH1</t>
  </si>
  <si>
    <t>18 Personnel intérimaire</t>
  </si>
  <si>
    <t>BH2</t>
  </si>
  <si>
    <t>19 Petit outillage (10)</t>
  </si>
  <si>
    <t>BH3</t>
  </si>
  <si>
    <t>20 Chauffage, eau, gaz, électricité</t>
  </si>
  <si>
    <t>BH4</t>
  </si>
  <si>
    <t>21 Honoraires ne constituant pas les rétrocessions (11)</t>
  </si>
  <si>
    <t>BH5</t>
  </si>
  <si>
    <t>22 Primes d'assurances</t>
  </si>
  <si>
    <t>BH6</t>
  </si>
  <si>
    <t>Total : Travaux, Fournitures et Services Exterieurs</t>
  </si>
  <si>
    <t>23 Frais de véhicules (12)</t>
  </si>
  <si>
    <t>BJ1</t>
  </si>
  <si>
    <t>(cocher la case si évaluation forfaitaire)</t>
  </si>
  <si>
    <t>BJ2</t>
  </si>
  <si>
    <t>24 Autres frais de déplacements (voyages…)…</t>
  </si>
  <si>
    <t>BJ3</t>
  </si>
  <si>
    <t>Total : Transport et déplacements</t>
  </si>
  <si>
    <t>25 Charges sociales personnelles (13)</t>
  </si>
  <si>
    <t>dont obligatoires</t>
  </si>
  <si>
    <t>dont facultatives aux nouveaux plans d’épargne retraite</t>
  </si>
  <si>
    <t>26 Frais de réception, de représentation et de congrès</t>
  </si>
  <si>
    <t>BM1</t>
  </si>
  <si>
    <t>27 Fournitures de bureau, frais de documentation, de correspondance et de téléphone</t>
  </si>
  <si>
    <t>BM2</t>
  </si>
  <si>
    <t>28 Frais d'actes et de contentieux</t>
  </si>
  <si>
    <t>BM3</t>
  </si>
  <si>
    <t>29 Cotisations syndicales et professionnelles</t>
  </si>
  <si>
    <t>30 Autres frais divers de gestion</t>
  </si>
  <si>
    <t>BM4</t>
  </si>
  <si>
    <t>Total : Frais divers de gestion</t>
  </si>
  <si>
    <t>31 Frais financiers (14)</t>
  </si>
  <si>
    <t>32 Pertes diverses (15)</t>
  </si>
  <si>
    <t>33 TOTAL (lignes 8 à 32)</t>
  </si>
  <si>
    <t>4. DÉTERMINATION
DU
RÉSULTAT</t>
  </si>
  <si>
    <t>34 Excédent (ligne 7 – ligne 33)</t>
  </si>
  <si>
    <t>35 Plus-values à court terme (16)</t>
  </si>
  <si>
    <t>36 Divers à réintégrer (17)</t>
  </si>
  <si>
    <t>37 Bénéfice Société civile de moyen (18)</t>
  </si>
  <si>
    <t>38 TOTAL (ligne 34 à 37)</t>
  </si>
  <si>
    <t>39 Insuffisance (ligne 33 – ligne 7)</t>
  </si>
  <si>
    <t>40 Frais d'établissement (19)</t>
  </si>
  <si>
    <t>41 Dotation aux amortissements (20)</t>
  </si>
  <si>
    <t>dont amortissement des éléments incorporels du fonds qui sont indissociables (art. 39, 1 – 2°, al. 3)</t>
  </si>
  <si>
    <t>42 Moins-value à court terme</t>
  </si>
  <si>
    <t>43 Divers à déduire (21)</t>
  </si>
  <si>
    <t>CL</t>
  </si>
  <si>
    <t>dont exonération sur le bénéfice « zone franche urbaine territoire entrepreneur »</t>
  </si>
  <si>
    <t>dont exonération sur le bénéfice « entreprise nouvelle »</t>
  </si>
  <si>
    <t>dont exonération « jeunes entreprises innovantes »</t>
  </si>
  <si>
    <t>dont exonération médecins « zones déficitaires en offre de soins »</t>
  </si>
  <si>
    <t>dont l'abondement sur l'épargne salariale</t>
  </si>
  <si>
    <t>dont exonération sur le bénéfice « jeunes artistes »</t>
  </si>
  <si>
    <t>dont déductions « médecins conventionnés de secteur I »</t>
  </si>
  <si>
    <t>dont exonération Zone France Ruralités Revitalisation (ZFRR)</t>
  </si>
  <si>
    <t>44 Déficit Société civile de moyens (18)</t>
  </si>
  <si>
    <t>45 TOTAL (lignes 39 à 44)</t>
  </si>
  <si>
    <t>46 Bénéfice (ligne 38 – ligne 45)</t>
  </si>
  <si>
    <t>CE - CN</t>
  </si>
  <si>
    <t>47 Déficit (ligne 45 – ligne 38)</t>
  </si>
  <si>
    <t>CN - CE</t>
  </si>
  <si>
    <t>5. Taxe sur la valeur ajoutée</t>
  </si>
  <si>
    <t>Montant de la TVA afférente aux recettes brutes :</t>
  </si>
  <si>
    <t>Montant de la TVA afférente aux achats (biens et services autres qu'immobilisations) :</t>
  </si>
  <si>
    <t>dont montant de la TVA afférente aux honoraires rétrocédés :</t>
  </si>
  <si>
    <t>6. Contribution économique territoriale (23)</t>
  </si>
  <si>
    <t>Recettes provenant d'activités exonérées à titre permanent :</t>
  </si>
  <si>
    <t>7- Barèmes kilométriques (évaluation forfaitaire des frais de transport : autos et/ou motos) (B) et (12) (1) Type : T (véhicule de tourisme ; M (Moto) ; V (Vélomoteur, scooter) ; (2) mettre une croix dans la colonne ; (3) indiquer : thermique, à hydrogène, hybride, électrique ; (4) indiquer : diesel, super sans plomb, GPL.</t>
  </si>
  <si>
    <t>Véhicule_1</t>
  </si>
  <si>
    <t>Désignation des véhicules: Modèle(s) (A)</t>
  </si>
  <si>
    <t>171A</t>
  </si>
  <si>
    <t>Désignation des véhicules: type (1) (B)</t>
  </si>
  <si>
    <t>171B</t>
  </si>
  <si>
    <t>Puissance fiscale (C)</t>
  </si>
  <si>
    <t>171C</t>
  </si>
  <si>
    <t>Barème BNC (2)</t>
  </si>
  <si>
    <t>171D</t>
  </si>
  <si>
    <t>Barème BIC (2)</t>
  </si>
  <si>
    <t>Motorisation (3) (E)</t>
  </si>
  <si>
    <t>171E</t>
  </si>
  <si>
    <t>Type de carburant (4) (F)</t>
  </si>
  <si>
    <t>171F</t>
  </si>
  <si>
    <t>Kilométrage professionnel (G)</t>
  </si>
  <si>
    <t>171G</t>
  </si>
  <si>
    <t>Indemnités kilométriques déductibles (H)</t>
  </si>
  <si>
    <t>171H</t>
  </si>
  <si>
    <t>Amortissements pratiqués à réintégrer (si véhicules inscrits au registre des immobilisations) (I)</t>
  </si>
  <si>
    <t>171I</t>
  </si>
  <si>
    <t>Véhicule_2</t>
  </si>
  <si>
    <t>172A</t>
  </si>
  <si>
    <t>172B</t>
  </si>
  <si>
    <t>172C</t>
  </si>
  <si>
    <t>Barème BNC (2) (D)</t>
  </si>
  <si>
    <t>172D</t>
  </si>
  <si>
    <t>172E</t>
  </si>
  <si>
    <t>172F</t>
  </si>
  <si>
    <t>172G</t>
  </si>
  <si>
    <t>172H</t>
  </si>
  <si>
    <t>172I</t>
  </si>
  <si>
    <t>Véhicule_3</t>
  </si>
  <si>
    <t>173A</t>
  </si>
  <si>
    <t>173B</t>
  </si>
  <si>
    <t>173C</t>
  </si>
  <si>
    <t>173D</t>
  </si>
  <si>
    <t>173E</t>
  </si>
  <si>
    <t>173F</t>
  </si>
  <si>
    <t>173G</t>
  </si>
  <si>
    <t>173H</t>
  </si>
  <si>
    <t>173I</t>
  </si>
  <si>
    <r>
      <t xml:space="preserve">Frais rééls non couverts par les barèmes kilométriques </t>
    </r>
    <r>
      <rPr>
        <sz val="9"/>
        <color rgb="FFFF0000"/>
        <rFont val="Aptos Narrow"/>
        <family val="2"/>
        <scheme val="minor"/>
      </rPr>
      <t>(4A)</t>
    </r>
  </si>
  <si>
    <t>174A</t>
  </si>
  <si>
    <r>
      <t xml:space="preserve">Total A à reporter ligne 23 de l'annexe 2035 A </t>
    </r>
    <r>
      <rPr>
        <sz val="9"/>
        <color rgb="FFFF0000"/>
        <rFont val="Aptos Narrow"/>
        <family val="2"/>
        <scheme val="minor"/>
      </rPr>
      <t>(5A)</t>
    </r>
  </si>
  <si>
    <t>175A</t>
  </si>
  <si>
    <r>
      <t xml:space="preserve">total B à reporter au cadre B de la page 2 de la déclaration 2035 </t>
    </r>
    <r>
      <rPr>
        <sz val="9"/>
        <color rgb="FFFF0000"/>
        <rFont val="Aptos Narrow"/>
        <family val="2"/>
        <scheme val="minor"/>
      </rPr>
      <t>(5B)</t>
    </r>
  </si>
  <si>
    <t>175B</t>
  </si>
  <si>
    <t>A. RECETTES</t>
  </si>
  <si>
    <t>Montant net des honoraires ou recettes provenant de l'exercice d'une profession non commerciale</t>
  </si>
  <si>
    <t>Gains divers (à l'exclusion des remboursements de crédit de TVA )</t>
  </si>
  <si>
    <t>TVA déductible afférente aux dépenses mentionnées aux lignes EJ à EP</t>
  </si>
  <si>
    <t>Plus-values de cession d'éléments d'immobilisations corporelles et incorporelles lorsqu'elles se rapportent à une activité normale et courante</t>
  </si>
  <si>
    <t>B. DÉPENSES</t>
  </si>
  <si>
    <t>Variation de stock (2)</t>
  </si>
  <si>
    <t>Services extérieurs à l'exception des loyers et redevances (3)</t>
  </si>
  <si>
    <t>Loyers et redevances, à l'exception de ceux afférents à des immobilisations corporelles mises à disposition dans le cadre d'une convention de location-gérance ou de crédit-bail ou encore d'une convention de location de plus de 6 mois (3)</t>
  </si>
  <si>
    <t>Frais de transport et de déplacement (3)</t>
  </si>
  <si>
    <t>Frais divers de gestion</t>
  </si>
  <si>
    <t>TVA incluse dans les recettes mentionnées ligne EF (1)</t>
  </si>
  <si>
    <t>Taxe sur le chiffre d'affaires et assimilées, contributions indirectes, taxe intérieure de consommation sur les produits énergétiques</t>
  </si>
  <si>
    <t>Dotations aux amortissements afférentes à des immobilisations corporelles mises à disposition dans le cadre d'une convention de location-gérance ou de crédit-bail ou encore d'une convention de location de plus de 6 mois en proportion de la seule période de location-gérance, de crédit-bail ou de location</t>
  </si>
  <si>
    <t>EU</t>
  </si>
  <si>
    <t>Moins-values de cession d'éléments d'immobilisations corporelles et incorporelles lorsqu'elles se rapportent à une activité normale et courante</t>
  </si>
  <si>
    <t>EW</t>
  </si>
  <si>
    <t>C. VALEUR AJOUTÉE</t>
  </si>
  <si>
    <t>Calcul de la valeur ajoutée TOTAL 1 – TOTAL 2</t>
  </si>
  <si>
    <t>EX</t>
  </si>
  <si>
    <t>D. COTISATION SUR LA VALEUR AJOUTÉE DES ENTREPRISES</t>
  </si>
  <si>
    <t>Valeur ajoutée assujettie à la CVAE (reporter sur la déclaration n° 1330-CVAE pour les multiétablissements et sur les déclarations n°1329-DEF et relevés n°1329-AC)</t>
  </si>
  <si>
    <t>JU</t>
  </si>
  <si>
    <t>Cadre réservé au mono-établissements au sens de la CVAE</t>
  </si>
  <si>
    <t>MONO ÉTABLISSEMENT au sens de la CVAE</t>
  </si>
  <si>
    <t>Chiffre d'affaires de référence CVAE</t>
  </si>
  <si>
    <t>Chiffre d'affaires du groupe économique (entreprises répondant aux conditions de détention fixées à l'article 223A du CGI)</t>
  </si>
  <si>
    <t>Effectifs au sens de la CVAE</t>
  </si>
  <si>
    <t>KA</t>
  </si>
  <si>
    <r>
      <rPr>
        <b/>
        <sz val="8"/>
        <color rgb="FF002060"/>
        <rFont val="Aptos Narrow"/>
        <family val="2"/>
        <scheme val="minor"/>
      </rPr>
      <t>BD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JY + BS + BV</t>
    </r>
  </si>
  <si>
    <r>
      <rPr>
        <b/>
        <sz val="8"/>
        <color rgb="FF002060"/>
        <rFont val="Aptos Narrow"/>
        <family val="2"/>
        <scheme val="minor"/>
      </rPr>
      <t>BB</t>
    </r>
    <r>
      <rPr>
        <sz val="8"/>
        <color rgb="FF002060"/>
        <rFont val="Aptos Narrow"/>
        <family val="2"/>
        <scheme val="minor"/>
      </rPr>
      <t xml:space="preserve"> </t>
    </r>
    <r>
      <rPr>
        <sz val="8"/>
        <color theme="1"/>
        <rFont val="Aptos Narrow"/>
        <family val="2"/>
        <scheme val="minor"/>
      </rPr>
      <t xml:space="preserve">+ </t>
    </r>
    <r>
      <rPr>
        <b/>
        <sz val="8"/>
        <color rgb="FF002060"/>
        <rFont val="Aptos Narrow"/>
        <family val="2"/>
        <scheme val="minor"/>
      </rPr>
      <t>BC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BK</t>
    </r>
  </si>
  <si>
    <t>ENDETTEMENTS</t>
  </si>
  <si>
    <t>ANALYSE FINANCIERE via CONSO FRENCH</t>
  </si>
  <si>
    <t>E1</t>
  </si>
  <si>
    <t>(E1 + E4 + E5) - (E9 + E11 + E119 + E10 + E12 + E120) - (E14 - E27) + (E6 + E27)  -  (E25 + E26 + E28)) - E60 + (E7 - E15)</t>
  </si>
  <si>
    <t>Résultat d'Exploitation avec Opérations en commun (EBIT)</t>
  </si>
  <si>
    <t>E141 + E93</t>
  </si>
  <si>
    <t>Résultat Net Consolidé</t>
  </si>
  <si>
    <t>E72</t>
  </si>
  <si>
    <t>EBITDA (en % du CA)</t>
  </si>
  <si>
    <t>[(E1 + E4 + E5) - (E9 + E11 + E119 + E10 + E12 + E120) - (E14 - E27) + (E6 + E27)  -  (E25 + E26 + E28)) - E60 + (E7 - E15)]  /  E1</t>
  </si>
  <si>
    <t>EBIT (en % du CA)</t>
  </si>
  <si>
    <t>[E141 + E93]  /  E1</t>
  </si>
  <si>
    <t>Résultat net consolidé (en % du CA)</t>
  </si>
  <si>
    <t>E72  /  E1</t>
  </si>
  <si>
    <t>P80</t>
  </si>
  <si>
    <t>[P1 + P14]  /  P80</t>
  </si>
  <si>
    <t>A11</t>
  </si>
  <si>
    <t>A11  /  [P1 + P14]</t>
  </si>
  <si>
    <t>P149</t>
  </si>
  <si>
    <t>P96 + P97 + P101 + P43</t>
  </si>
  <si>
    <t>P81 + P82 + P76 + P116 + P71 + P73</t>
  </si>
  <si>
    <t>A70</t>
  </si>
  <si>
    <t>[P149]  -  [A70]</t>
  </si>
  <si>
    <t>A93</t>
  </si>
  <si>
    <r>
      <t xml:space="preserve">DF MLT </t>
    </r>
    <r>
      <rPr>
        <b/>
        <sz val="8"/>
        <color rgb="FF7171FF"/>
        <rFont val="Aptos Narrow"/>
        <family val="2"/>
        <scheme val="minor"/>
      </rPr>
      <t>(hors part à moins d'un an des Engagements de Crédit-Bail)</t>
    </r>
  </si>
  <si>
    <t>FRS018</t>
  </si>
  <si>
    <t>FRS082</t>
  </si>
  <si>
    <t>[P149]  /  [P1 + P14]</t>
  </si>
  <si>
    <t>[P149 - A70]  /  [P1 + P14]</t>
  </si>
  <si>
    <t>[P149]  /  [(E1 + E4 + E5) - (E9 + E11 + E119 + E10 + E12 + E120) - (E14 - E27) + (E6 + E27)  -  (E25 + E26 + E28)) - E60 + (E7 - E15)]</t>
  </si>
  <si>
    <t>[[P149]  -  [A70]]  /  [(E1 + E4 + E5) - (E9 + E11 + E119 + E10 + E12 + E120) - (E14 - E27) + (E6 + E27)  -  (E25 + E26 + E28)) - E60 + (E7 - E15)]</t>
  </si>
  <si>
    <t>ACTIF 
IMMOBILISE</t>
  </si>
  <si>
    <t>A81</t>
  </si>
  <si>
    <t>IMMOBILISATIONS 
INCORPORELLES</t>
  </si>
  <si>
    <t>Goodwill (Brut)</t>
  </si>
  <si>
    <t>A2 + A3 + A4 + A6 + A7</t>
  </si>
  <si>
    <t>IMMOBILISATIONS  
CORPORELLES</t>
  </si>
  <si>
    <t>A12</t>
  </si>
  <si>
    <t>A13</t>
  </si>
  <si>
    <t>A14 + A15 + A16 + A17 + A18</t>
  </si>
  <si>
    <t>A19</t>
  </si>
  <si>
    <t>IMMOBILISATIONS 
FINANCIERES</t>
  </si>
  <si>
    <t>A30</t>
  </si>
  <si>
    <t>A32 + A33 + A34 + A35 + A36</t>
  </si>
  <si>
    <t>A37</t>
  </si>
  <si>
    <t>TITRES MIS EN EQUIV</t>
  </si>
  <si>
    <t>Titres mis en équivalence (Net)</t>
  </si>
  <si>
    <t>A31</t>
  </si>
  <si>
    <t>A40</t>
  </si>
  <si>
    <t>A41 + A42 + A43 + A44 + A45</t>
  </si>
  <si>
    <t>A46</t>
  </si>
  <si>
    <t>A82</t>
  </si>
  <si>
    <t>A52</t>
  </si>
  <si>
    <t>Provisions sur Créances clients et comptes rattachés</t>
  </si>
  <si>
    <t>A54</t>
  </si>
  <si>
    <t>Ensemble des autres créances</t>
  </si>
  <si>
    <t>A51 + A53 + A63 + A64 + A71 + A61</t>
  </si>
  <si>
    <t>Provisions sur Ensemble des autres créances et réalisables (Brut)</t>
  </si>
  <si>
    <t>A65</t>
  </si>
  <si>
    <t>A73</t>
  </si>
  <si>
    <t>A74</t>
  </si>
  <si>
    <t>A75</t>
  </si>
  <si>
    <t>A76</t>
  </si>
  <si>
    <t>A80</t>
  </si>
  <si>
    <t>Total Capitaux Propres en % du Total Passif</t>
  </si>
  <si>
    <t>PART DU GROUPE</t>
  </si>
  <si>
    <t>Capitaux propres Part du Groupe</t>
  </si>
  <si>
    <t>P1</t>
  </si>
  <si>
    <t>Capital</t>
  </si>
  <si>
    <t>P3</t>
  </si>
  <si>
    <t>P6 + P10</t>
  </si>
  <si>
    <t>P11</t>
  </si>
  <si>
    <t>P4 + P5 + P130</t>
  </si>
  <si>
    <t>INT. MINORITAIRES</t>
  </si>
  <si>
    <t>Intérêts Minoritaires</t>
  </si>
  <si>
    <t>P14</t>
  </si>
  <si>
    <t>Ensemble des autres Fonds Propres (Dont Badwill) + Ressources longues</t>
  </si>
  <si>
    <t>P17 + P30</t>
  </si>
  <si>
    <t>Produits des émissions de titres participatifs et Avances conditionnées</t>
  </si>
  <si>
    <t>P36 + P37</t>
  </si>
  <si>
    <t>Badwill</t>
  </si>
  <si>
    <t>P35</t>
  </si>
  <si>
    <t>Autres Fonds Propres et Ressources Longues</t>
  </si>
  <si>
    <t>P17 - (P35 + P36 + P37) + P30</t>
  </si>
  <si>
    <t>P93</t>
  </si>
  <si>
    <t>Total des dettes financières en % du Total Passif</t>
  </si>
  <si>
    <t>Dont Engagements de Crédit-Bail Mobilier</t>
  </si>
  <si>
    <t>P151</t>
  </si>
  <si>
    <t>Dont part à moins d'un an</t>
  </si>
  <si>
    <t>P155</t>
  </si>
  <si>
    <t>Dont Engagements de Crédit-Bail Immobilier</t>
  </si>
  <si>
    <t>P152</t>
  </si>
  <si>
    <t>P156</t>
  </si>
  <si>
    <t>Emprunts obligataires (convertibles ou non) &amp; Emprunts divers MLT</t>
  </si>
  <si>
    <t>P96 + P97 + P101</t>
  </si>
  <si>
    <t>P43</t>
  </si>
  <si>
    <t>P81 + P82 + P76</t>
  </si>
  <si>
    <t>P116</t>
  </si>
  <si>
    <t>Découvert + EENE</t>
  </si>
  <si>
    <t>P71 + P73</t>
  </si>
  <si>
    <t>P148</t>
  </si>
  <si>
    <t>P52</t>
  </si>
  <si>
    <t>P51 + P54 + P56 + P57 + P58 + P59</t>
  </si>
  <si>
    <t xml:space="preserve">Ensemble des Autres postes (Régularisation…) </t>
  </si>
  <si>
    <t>P77</t>
  </si>
  <si>
    <t>Total Passif (dont EENE et Engagement de Crédit-Bail ré-incorporés)</t>
  </si>
  <si>
    <t>LIGNES DE CREDIT NON TIREES</t>
  </si>
  <si>
    <t xml:space="preserve">Lignes de crédit confirmées non tirées </t>
  </si>
  <si>
    <t>(E1 - E2)  /  E1</t>
  </si>
  <si>
    <t>E3</t>
  </si>
  <si>
    <t>E80 + E81</t>
  </si>
  <si>
    <t>E4 + E5</t>
  </si>
  <si>
    <t>E9 + E11 + E119</t>
  </si>
  <si>
    <t>E10 + E12 + E120</t>
  </si>
  <si>
    <t>E14 + E139</t>
  </si>
  <si>
    <t>E6</t>
  </si>
  <si>
    <t>E25 + E26</t>
  </si>
  <si>
    <t>E28</t>
  </si>
  <si>
    <t>E60</t>
  </si>
  <si>
    <t>E7 - E15</t>
  </si>
  <si>
    <t>E17</t>
  </si>
  <si>
    <t>Ensemble des Dotations (Amo/Prov) d'Exploitation ; hors sur Goodwill</t>
  </si>
  <si>
    <t>E20 + E21 + E30 + E31</t>
  </si>
  <si>
    <t>Dotations (Am/Prov) sur Goodwill</t>
  </si>
  <si>
    <t>E32</t>
  </si>
  <si>
    <r>
      <t xml:space="preserve">Résultat d'Exploitation </t>
    </r>
    <r>
      <rPr>
        <b/>
        <u/>
        <sz val="8"/>
        <color theme="1"/>
        <rFont val="Aptos Narrow"/>
        <family val="2"/>
        <scheme val="minor"/>
      </rPr>
      <t>hors</t>
    </r>
    <r>
      <rPr>
        <b/>
        <sz val="8"/>
        <color theme="1"/>
        <rFont val="Aptos Narrow"/>
        <family val="2"/>
        <scheme val="minor"/>
      </rPr>
      <t xml:space="preserve"> amortissement du Goodwill</t>
    </r>
  </si>
  <si>
    <t>E125</t>
  </si>
  <si>
    <r>
      <t xml:space="preserve">Résultat d'Exploitation </t>
    </r>
    <r>
      <rPr>
        <b/>
        <u/>
        <sz val="8"/>
        <color theme="1"/>
        <rFont val="Aptos Narrow"/>
        <family val="2"/>
        <scheme val="minor"/>
      </rPr>
      <t>avec</t>
    </r>
    <r>
      <rPr>
        <b/>
        <sz val="8"/>
        <color theme="1"/>
        <rFont val="Aptos Narrow"/>
        <family val="2"/>
        <scheme val="minor"/>
      </rPr>
      <t xml:space="preserve"> amortissement du Goodwill</t>
    </r>
  </si>
  <si>
    <t>E141</t>
  </si>
  <si>
    <t>E93</t>
  </si>
  <si>
    <t>E40</t>
  </si>
  <si>
    <t>E38 + E39 + E44 + E45</t>
  </si>
  <si>
    <t>E18</t>
  </si>
  <si>
    <t>E43</t>
  </si>
  <si>
    <t>E46 + E47</t>
  </si>
  <si>
    <t>E22</t>
  </si>
  <si>
    <t>E96</t>
  </si>
  <si>
    <t>E48</t>
  </si>
  <si>
    <t>E56</t>
  </si>
  <si>
    <t>E50</t>
  </si>
  <si>
    <t>E19</t>
  </si>
  <si>
    <t>E57</t>
  </si>
  <si>
    <t>E51</t>
  </si>
  <si>
    <t>E23</t>
  </si>
  <si>
    <t>E99</t>
  </si>
  <si>
    <t>Impôts sur les Sociétés (dont impôts différés)</t>
  </si>
  <si>
    <t>E61</t>
  </si>
  <si>
    <t>Résultat Net Part du Groupe</t>
  </si>
  <si>
    <t>E104</t>
  </si>
  <si>
    <t>Intérêts des minoritaires</t>
  </si>
  <si>
    <t>E65</t>
  </si>
  <si>
    <t>TABLEAU 
DE FLUX 
SYNTHETIQUE</t>
  </si>
  <si>
    <t>TRESORERIE D'OUVERTURE</t>
  </si>
  <si>
    <t>Trésorerie d'ouverture</t>
  </si>
  <si>
    <t>TRESO1</t>
  </si>
  <si>
    <t>METHODE 
INDIRECTE</t>
  </si>
  <si>
    <t>FRS001</t>
  </si>
  <si>
    <t>Dotations Nettes Amo/Prov</t>
  </si>
  <si>
    <t>FRS002</t>
  </si>
  <si>
    <t>Variation de l'impôt différé</t>
  </si>
  <si>
    <t>FRS111</t>
  </si>
  <si>
    <t>Gains et Pertes liés aux variations de Juste Valeurs</t>
  </si>
  <si>
    <t>FRS003</t>
  </si>
  <si>
    <t>Plus et Moins Values de cession</t>
  </si>
  <si>
    <t>FRS006</t>
  </si>
  <si>
    <t>Autres produits et charges calculés</t>
  </si>
  <si>
    <t>FRS052</t>
  </si>
  <si>
    <t>FRS011</t>
  </si>
  <si>
    <t>Annulation des Dividendes reçus (Sociétés mises en équiv. et Titres non consolidés)</t>
  </si>
  <si>
    <t>FRS009</t>
  </si>
  <si>
    <t>Cash-Flow d'activité avant variation du BFR (en mthd indir)</t>
  </si>
  <si>
    <t>FRS050</t>
  </si>
  <si>
    <t>FRS066</t>
  </si>
  <si>
    <t>Impôt versé</t>
  </si>
  <si>
    <t>FRS067</t>
  </si>
  <si>
    <t>Autres flux générés par l'activité</t>
  </si>
  <si>
    <t>FRS068</t>
  </si>
  <si>
    <t>Intérêts financiers nets versés</t>
  </si>
  <si>
    <t>FRS156</t>
  </si>
  <si>
    <t>Cash-Flow d'activité avant variation du BFR (en mthd dir)</t>
  </si>
  <si>
    <t>FRS069</t>
  </si>
  <si>
    <t>Variation de BFR liée à l'activité</t>
  </si>
  <si>
    <t>FRS016</t>
  </si>
  <si>
    <t>INVESTISSEMENTS OPERATIONNELS</t>
  </si>
  <si>
    <t>Décaissements lié aux Acquisitions d'Immobilisations corporelles et incorporelles</t>
  </si>
  <si>
    <t>FRS019</t>
  </si>
  <si>
    <t>Encaissements lié aux Cessions d'Immobilisations corporelles et incorporelles</t>
  </si>
  <si>
    <t>FRS020</t>
  </si>
  <si>
    <t>Subventions et autres flux liés aux investissements opérationnels</t>
  </si>
  <si>
    <t>FRS026 + FRS027</t>
  </si>
  <si>
    <t>CAPEX</t>
  </si>
  <si>
    <t>FRS081</t>
  </si>
  <si>
    <t>INVESTISSEMENTS FINANCIERS</t>
  </si>
  <si>
    <t>Décaissements lié aux Acquisitions d'Immobilisations financières</t>
  </si>
  <si>
    <t>FRS021</t>
  </si>
  <si>
    <t>Encaissements lié aux Cessions d'Immobilisations financières</t>
  </si>
  <si>
    <t>FRS022</t>
  </si>
  <si>
    <t>Autres flux liés aux investissements financiers</t>
  </si>
  <si>
    <t>FRS023 + FRS025</t>
  </si>
  <si>
    <t>FRS028</t>
  </si>
  <si>
    <t>Variation Nette de Capital</t>
  </si>
  <si>
    <t>FRS029 + FRS030</t>
  </si>
  <si>
    <t>Décaissements liés aux dividendes versés</t>
  </si>
  <si>
    <t>FRS033 + FRS034</t>
  </si>
  <si>
    <t>Encaissements liés aux dividendes reçus</t>
  </si>
  <si>
    <t>FRS024</t>
  </si>
  <si>
    <t>Encaissements liés aux nouveaux emprunts</t>
  </si>
  <si>
    <t>FRS035</t>
  </si>
  <si>
    <t>Décaissements liés aux remboursements d'emprunt</t>
  </si>
  <si>
    <t>FRS036</t>
  </si>
  <si>
    <t>Ensemble des autres flux liés aux opérations de financement</t>
  </si>
  <si>
    <t>FRS031 + FRS032 + FRS038</t>
  </si>
  <si>
    <t>FRS039</t>
  </si>
  <si>
    <t>CHANGE</t>
  </si>
  <si>
    <t>Incidence des variations des cours de devises</t>
  </si>
  <si>
    <t>FRS040</t>
  </si>
  <si>
    <t>VARIATION DE LA TRESORERIE</t>
  </si>
  <si>
    <t>Variation totale de la trésorerrie</t>
  </si>
  <si>
    <t>TRESORERIE DE CLOTURE</t>
  </si>
  <si>
    <t>Trésorerie de cloture</t>
  </si>
  <si>
    <t>TRESO2</t>
  </si>
  <si>
    <r>
      <t>1,2 × (</t>
    </r>
    <r>
      <rPr>
        <b/>
        <sz val="8"/>
        <color rgb="FF002060"/>
        <rFont val="Aptos Narrow"/>
        <family val="2"/>
        <scheme val="minor"/>
      </rPr>
      <t>E9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E11</t>
    </r>
    <r>
      <rPr>
        <sz val="8"/>
        <color theme="1"/>
        <rFont val="Aptos Narrow"/>
        <family val="2"/>
        <scheme val="minor"/>
      </rPr>
      <t>)</t>
    </r>
  </si>
  <si>
    <r>
      <t>1,2 × (</t>
    </r>
    <r>
      <rPr>
        <b/>
        <i/>
        <u/>
        <sz val="8"/>
        <color rgb="FFC00000"/>
        <rFont val="Aptos Narrow"/>
        <family val="2"/>
        <scheme val="minor"/>
      </rPr>
      <t>CHF_AFF</t>
    </r>
    <r>
      <rPr>
        <b/>
        <sz val="8"/>
        <rFont val="Aptos Narrow"/>
        <family val="2"/>
        <scheme val="minor"/>
      </rPr>
      <t xml:space="preserve"> - E2</t>
    </r>
    <r>
      <rPr>
        <sz val="8"/>
        <rFont val="Aptos Narrow"/>
        <family val="2"/>
        <scheme val="minor"/>
      </rPr>
      <t>) +</t>
    </r>
    <r>
      <rPr>
        <b/>
        <sz val="8"/>
        <rFont val="Aptos Narrow"/>
        <family val="2"/>
        <scheme val="minor"/>
      </rPr>
      <t xml:space="preserve"> </t>
    </r>
    <r>
      <rPr>
        <b/>
        <sz val="8"/>
        <color theme="3" tint="-0.499984740745262"/>
        <rFont val="Aptos Narrow"/>
        <family val="2"/>
        <scheme val="minor"/>
      </rPr>
      <t>E2</t>
    </r>
  </si>
  <si>
    <r>
      <t xml:space="preserve">360 × </t>
    </r>
    <r>
      <rPr>
        <b/>
        <sz val="8"/>
        <color rgb="FF002060"/>
        <rFont val="Aptos Narrow"/>
        <family val="2"/>
        <scheme val="minor"/>
      </rPr>
      <t>P52</t>
    </r>
  </si>
  <si>
    <r>
      <t>1,2 × (</t>
    </r>
    <r>
      <rPr>
        <b/>
        <sz val="8"/>
        <color rgb="FF002060"/>
        <rFont val="Aptos Narrow"/>
        <family val="2"/>
        <scheme val="minor"/>
      </rPr>
      <t xml:space="preserve">E9 </t>
    </r>
    <r>
      <rPr>
        <sz val="8"/>
        <color theme="1"/>
        <rFont val="Aptos Narrow"/>
        <family val="2"/>
        <scheme val="minor"/>
      </rPr>
      <t xml:space="preserve">+ </t>
    </r>
    <r>
      <rPr>
        <b/>
        <sz val="8"/>
        <color rgb="FF002060"/>
        <rFont val="Aptos Narrow"/>
        <family val="2"/>
        <scheme val="minor"/>
      </rPr>
      <t>E11</t>
    </r>
    <r>
      <rPr>
        <sz val="8"/>
        <color theme="1"/>
        <rFont val="Aptos Narrow"/>
        <family val="2"/>
        <scheme val="minor"/>
      </rPr>
      <t>)</t>
    </r>
  </si>
  <si>
    <t>G05</t>
  </si>
  <si>
    <r>
      <t>0,75 × (</t>
    </r>
    <r>
      <rPr>
        <b/>
        <i/>
        <u/>
        <sz val="8"/>
        <color rgb="FFC00000"/>
        <rFont val="Aptos Narrow"/>
        <family val="2"/>
        <scheme val="minor"/>
      </rPr>
      <t>RES_EXP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E91</t>
    </r>
    <r>
      <rPr>
        <sz val="8"/>
        <color theme="1"/>
        <rFont val="Aptos Narrow"/>
        <family val="2"/>
        <scheme val="minor"/>
      </rPr>
      <t xml:space="preserve"> - </t>
    </r>
    <r>
      <rPr>
        <b/>
        <sz val="8"/>
        <color rgb="FF002060"/>
        <rFont val="Aptos Narrow"/>
        <family val="2"/>
        <scheme val="minor"/>
      </rPr>
      <t>E92</t>
    </r>
    <r>
      <rPr>
        <sz val="8"/>
        <color theme="1"/>
        <rFont val="Aptos Narrow"/>
        <family val="2"/>
        <scheme val="minor"/>
      </rPr>
      <t>)</t>
    </r>
  </si>
  <si>
    <r>
      <rPr>
        <b/>
        <sz val="8"/>
        <color rgb="FF002060"/>
        <rFont val="Aptos Narrow"/>
        <family val="2"/>
        <scheme val="minor"/>
      </rPr>
      <t>E28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E61</t>
    </r>
  </si>
  <si>
    <r>
      <rPr>
        <b/>
        <sz val="8"/>
        <color rgb="FF002060"/>
        <rFont val="Aptos Narrow"/>
        <family val="2"/>
        <scheme val="minor"/>
      </rPr>
      <t>E25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E26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E27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E60</t>
    </r>
  </si>
  <si>
    <r>
      <rPr>
        <b/>
        <sz val="8"/>
        <color rgb="FF002060"/>
        <rFont val="Aptos Narrow"/>
        <family val="2"/>
        <scheme val="minor"/>
      </rPr>
      <t>A13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A14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A15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 xml:space="preserve">A16 </t>
    </r>
    <r>
      <rPr>
        <sz val="8"/>
        <color theme="1"/>
        <rFont val="Aptos Narrow"/>
        <family val="2"/>
        <scheme val="minor"/>
      </rPr>
      <t xml:space="preserve">+ </t>
    </r>
    <r>
      <rPr>
        <b/>
        <sz val="8"/>
        <color rgb="FF002060"/>
        <rFont val="Aptos Narrow"/>
        <family val="2"/>
        <scheme val="minor"/>
      </rPr>
      <t>A17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A18</t>
    </r>
  </si>
  <si>
    <t>E30</t>
  </si>
  <si>
    <r>
      <rPr>
        <b/>
        <sz val="8"/>
        <color rgb="FF002060"/>
        <rFont val="Aptos Narrow"/>
        <family val="2"/>
        <scheme val="minor"/>
      </rPr>
      <t>A81</t>
    </r>
    <r>
      <rPr>
        <sz val="8"/>
        <color theme="1"/>
        <rFont val="Aptos Narrow"/>
        <family val="2"/>
        <scheme val="minor"/>
      </rPr>
      <t xml:space="preserve"> +</t>
    </r>
    <r>
      <rPr>
        <b/>
        <sz val="8"/>
        <color rgb="FF002060"/>
        <rFont val="Aptos Narrow"/>
        <family val="2"/>
        <scheme val="minor"/>
      </rPr>
      <t xml:space="preserve"> A8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A19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A37</t>
    </r>
  </si>
  <si>
    <r>
      <rPr>
        <b/>
        <i/>
        <u/>
        <sz val="8"/>
        <color rgb="FFC00000"/>
        <rFont val="Aptos Narrow"/>
        <family val="2"/>
        <scheme val="minor"/>
      </rPr>
      <t>TOT_BIL</t>
    </r>
    <r>
      <rPr>
        <sz val="8"/>
        <color theme="1"/>
        <rFont val="Aptos Narrow"/>
        <family val="2"/>
        <scheme val="minor"/>
      </rPr>
      <t xml:space="preserve"> - </t>
    </r>
    <r>
      <rPr>
        <b/>
        <i/>
        <u/>
        <sz val="8"/>
        <color rgb="FFC00000"/>
        <rFont val="Aptos Narrow"/>
        <family val="2"/>
        <scheme val="minor"/>
      </rPr>
      <t>IMMO_INCORP_NET</t>
    </r>
    <r>
      <rPr>
        <sz val="8"/>
        <color theme="1"/>
        <rFont val="Aptos Narrow"/>
        <family val="2"/>
        <scheme val="minor"/>
      </rPr>
      <t xml:space="preserve"> - </t>
    </r>
    <r>
      <rPr>
        <b/>
        <i/>
        <u/>
        <sz val="8"/>
        <color rgb="FFC00000"/>
        <rFont val="Aptos Narrow"/>
        <family val="2"/>
        <scheme val="minor"/>
      </rPr>
      <t>DET_NOFIN_TOT</t>
    </r>
  </si>
  <si>
    <r>
      <rPr>
        <b/>
        <sz val="8"/>
        <color rgb="FF002060"/>
        <rFont val="Aptos Narrow"/>
        <family val="2"/>
        <scheme val="minor"/>
      </rPr>
      <t>A87</t>
    </r>
    <r>
      <rPr>
        <sz val="8"/>
        <color theme="1"/>
        <rFont val="Aptos Narrow"/>
        <family val="2"/>
        <scheme val="minor"/>
      </rPr>
      <t xml:space="preserve"> - </t>
    </r>
    <r>
      <rPr>
        <b/>
        <sz val="8"/>
        <color rgb="FF002060"/>
        <rFont val="Aptos Narrow"/>
        <family val="2"/>
        <scheme val="minor"/>
      </rPr>
      <t>A63</t>
    </r>
  </si>
  <si>
    <r>
      <rPr>
        <b/>
        <i/>
        <u/>
        <sz val="8"/>
        <color rgb="FFC00000"/>
        <rFont val="Aptos Narrow"/>
        <family val="2"/>
        <scheme val="minor"/>
      </rPr>
      <t>EBITDA</t>
    </r>
    <r>
      <rPr>
        <sz val="8"/>
        <color theme="1"/>
        <rFont val="Aptos Narrow"/>
        <family val="2"/>
        <scheme val="minor"/>
      </rPr>
      <t xml:space="preserve"> -</t>
    </r>
    <r>
      <rPr>
        <b/>
        <i/>
        <u/>
        <sz val="8"/>
        <color rgb="FFC00000"/>
        <rFont val="Aptos Narrow"/>
        <family val="2"/>
        <scheme val="minor"/>
      </rPr>
      <t xml:space="preserve"> IMP_SOC</t>
    </r>
  </si>
  <si>
    <r>
      <rPr>
        <b/>
        <i/>
        <u/>
        <sz val="8"/>
        <color rgb="FFC00000"/>
        <rFont val="Aptos Narrow"/>
        <family val="2"/>
        <scheme val="minor"/>
      </rPr>
      <t>DET_FIN_1AN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E43</t>
    </r>
  </si>
  <si>
    <r>
      <rPr>
        <b/>
        <i/>
        <u/>
        <sz val="8"/>
        <color rgb="FFC00000"/>
        <rFont val="Aptos Narrow"/>
        <family val="2"/>
        <scheme val="minor"/>
      </rPr>
      <t>EBITDA</t>
    </r>
    <r>
      <rPr>
        <sz val="8"/>
        <color rgb="FFC00000"/>
        <rFont val="Aptos Narrow"/>
        <family val="2"/>
        <scheme val="minor"/>
      </rPr>
      <t xml:space="preserve"> </t>
    </r>
    <r>
      <rPr>
        <sz val="8"/>
        <color theme="1"/>
        <rFont val="Aptos Narrow"/>
        <family val="2"/>
        <scheme val="minor"/>
      </rPr>
      <t xml:space="preserve">- </t>
    </r>
    <r>
      <rPr>
        <b/>
        <i/>
        <u/>
        <sz val="8"/>
        <color rgb="FFC00000"/>
        <rFont val="Aptos Narrow"/>
        <family val="2"/>
        <scheme val="minor"/>
      </rPr>
      <t>IMP_SOC</t>
    </r>
  </si>
  <si>
    <r>
      <rPr>
        <b/>
        <i/>
        <sz val="8"/>
        <color rgb="FFC00000"/>
        <rFont val="Aptos Narrow"/>
        <family val="2"/>
        <scheme val="minor"/>
      </rPr>
      <t>DET_FIN_1AN</t>
    </r>
    <r>
      <rPr>
        <sz val="8"/>
        <color theme="1"/>
        <rFont val="Aptos Narrow"/>
        <family val="2"/>
        <scheme val="minor"/>
      </rPr>
      <t xml:space="preserve"> +</t>
    </r>
    <r>
      <rPr>
        <sz val="8"/>
        <color rgb="FFC00000"/>
        <rFont val="Aptos Narrow"/>
        <family val="2"/>
        <scheme val="minor"/>
      </rPr>
      <t xml:space="preserve"> </t>
    </r>
    <r>
      <rPr>
        <b/>
        <i/>
        <u/>
        <sz val="8"/>
        <color rgb="FFC00000"/>
        <rFont val="Aptos Narrow"/>
        <family val="2"/>
        <scheme val="minor"/>
      </rPr>
      <t>DET_NOFIN_TOT</t>
    </r>
  </si>
  <si>
    <r>
      <rPr>
        <b/>
        <sz val="8"/>
        <color rgb="FF002060"/>
        <rFont val="Aptos Narrow"/>
        <family val="2"/>
        <scheme val="minor"/>
      </rPr>
      <t>P150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P30</t>
    </r>
  </si>
  <si>
    <r>
      <rPr>
        <b/>
        <sz val="8"/>
        <color rgb="FF002060"/>
        <rFont val="Aptos Narrow"/>
        <family val="2"/>
        <scheme val="minor"/>
      </rPr>
      <t>P92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P93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P149</t>
    </r>
    <r>
      <rPr>
        <sz val="8"/>
        <color theme="1"/>
        <rFont val="Aptos Narrow"/>
        <family val="2"/>
        <scheme val="minor"/>
      </rPr>
      <t xml:space="preserve"> - </t>
    </r>
    <r>
      <rPr>
        <b/>
        <sz val="8"/>
        <color rgb="FF002060"/>
        <rFont val="Aptos Narrow"/>
        <family val="2"/>
        <scheme val="minor"/>
      </rPr>
      <t>P71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P55</t>
    </r>
  </si>
  <si>
    <t>DESIGNATION TIERS</t>
  </si>
  <si>
    <t>Désignation de l'entreprise</t>
  </si>
  <si>
    <t>G01</t>
  </si>
  <si>
    <t>Adresse de l'entreprise</t>
  </si>
  <si>
    <t>G02</t>
  </si>
  <si>
    <t>SIREN (ou équivalant)</t>
  </si>
  <si>
    <t>G03</t>
  </si>
  <si>
    <t>INFORMATIONS TIERS</t>
  </si>
  <si>
    <t>Pays</t>
  </si>
  <si>
    <t>G04</t>
  </si>
  <si>
    <t>G06</t>
  </si>
  <si>
    <t>G07</t>
  </si>
  <si>
    <t>CARACTERISTIQUES COMPTES</t>
  </si>
  <si>
    <t>Devise</t>
  </si>
  <si>
    <t>G08</t>
  </si>
  <si>
    <t>Unité</t>
  </si>
  <si>
    <t>G09</t>
  </si>
  <si>
    <t>G10</t>
  </si>
  <si>
    <t>Durée de l'exercice en nombre de mois*</t>
  </si>
  <si>
    <t>G11</t>
  </si>
  <si>
    <t>Durée de l'exercice précédent*</t>
  </si>
  <si>
    <t>G12</t>
  </si>
  <si>
    <t>Exercice N clos le</t>
  </si>
  <si>
    <t>G13</t>
  </si>
  <si>
    <t>ACTIF IMMOBILISE</t>
  </si>
  <si>
    <t xml:space="preserve"> TOTAL</t>
  </si>
  <si>
    <t xml:space="preserve"> TOTAL ACTIF IMMOBILISE</t>
  </si>
  <si>
    <t>A0</t>
  </si>
  <si>
    <t>IMMOBILISATIONS INCORPORELLES</t>
  </si>
  <si>
    <t>Frais d'établissement</t>
  </si>
  <si>
    <t>Frais de recherche</t>
  </si>
  <si>
    <t>Fonds de commerce</t>
  </si>
  <si>
    <t>Ecart d'acquisition (Goodwill)</t>
  </si>
  <si>
    <t>Amortissements des immobilisations incorporelles</t>
  </si>
  <si>
    <t>IMMOBILISATIONS CORPORELLES</t>
  </si>
  <si>
    <t>Dont Actifs financés en Crédit-Bail (Mobiliers &amp; Immobiliers)</t>
  </si>
  <si>
    <t>A22</t>
  </si>
  <si>
    <t>A14</t>
  </si>
  <si>
    <t>Installations techniques, matériels et outillage</t>
  </si>
  <si>
    <t>A15</t>
  </si>
  <si>
    <t>A17</t>
  </si>
  <si>
    <t>A18</t>
  </si>
  <si>
    <t>A16</t>
  </si>
  <si>
    <t>Amortissement des immobilisations corporelles</t>
  </si>
  <si>
    <t>IMMOBILISATIONS FINANCIERES</t>
  </si>
  <si>
    <t>Participations hors Titres Mis en Equivalence</t>
  </si>
  <si>
    <t>A32</t>
  </si>
  <si>
    <t>A33</t>
  </si>
  <si>
    <t>A34</t>
  </si>
  <si>
    <t>A35</t>
  </si>
  <si>
    <t>A36</t>
  </si>
  <si>
    <t>Amortissements des immobilisations financières</t>
  </si>
  <si>
    <t>TITRES MIS EN EQUIV.</t>
  </si>
  <si>
    <t>TITRES MIS EN EQUIVALENCE</t>
  </si>
  <si>
    <t>ACTIF CIRCULANT</t>
  </si>
  <si>
    <t>TOTAL ACTIF CIRCULANT</t>
  </si>
  <si>
    <t>A87</t>
  </si>
  <si>
    <t>STOCKS &amp; EN-COURS</t>
  </si>
  <si>
    <t>Matières premières et approvisionnements</t>
  </si>
  <si>
    <t>A41</t>
  </si>
  <si>
    <t>Encours de production de biens</t>
  </si>
  <si>
    <t>A42</t>
  </si>
  <si>
    <t>Encours de production de services</t>
  </si>
  <si>
    <t>A43</t>
  </si>
  <si>
    <t>A44</t>
  </si>
  <si>
    <t>A45</t>
  </si>
  <si>
    <t>Provisions sur stocks et en cours</t>
  </si>
  <si>
    <t>CLIENTS &amp; AUTRES CREANCES</t>
  </si>
  <si>
    <t>CREANCE CLIENTS ET COMPTES RATTACHES</t>
  </si>
  <si>
    <t>A50</t>
  </si>
  <si>
    <t>Créances clients et comptes rattachés</t>
  </si>
  <si>
    <r>
      <t>AUTRES CREANCES (</t>
    </r>
    <r>
      <rPr>
        <b/>
        <strike/>
        <sz val="9"/>
        <color rgb="FFC00000"/>
        <rFont val="Aptos Narrow"/>
        <family val="2"/>
        <scheme val="minor"/>
      </rPr>
      <t>&amp; COMPTES DE REGULATION</t>
    </r>
    <r>
      <rPr>
        <b/>
        <sz val="9"/>
        <color rgb="FFC00000"/>
        <rFont val="Aptos Narrow"/>
        <family val="2"/>
        <scheme val="minor"/>
      </rPr>
      <t>)</t>
    </r>
  </si>
  <si>
    <t>A60</t>
  </si>
  <si>
    <t>Avances et acomptes versés</t>
  </si>
  <si>
    <t>A51</t>
  </si>
  <si>
    <t>Effets escomptés non échus (EENE)</t>
  </si>
  <si>
    <t>A53</t>
  </si>
  <si>
    <t>A63</t>
  </si>
  <si>
    <t>Actifs d'impôts différés et créances d'impôts</t>
  </si>
  <si>
    <t>A64</t>
  </si>
  <si>
    <t>Capital souscrit appelé et non versé</t>
  </si>
  <si>
    <t>A71</t>
  </si>
  <si>
    <t>Autres créances</t>
  </si>
  <si>
    <t>A61</t>
  </si>
  <si>
    <t>Dont Créances diverses hors exploitation</t>
  </si>
  <si>
    <t>A72</t>
  </si>
  <si>
    <t>Dont Subventions à recevoir</t>
  </si>
  <si>
    <t>A92</t>
  </si>
  <si>
    <t>Provisions sur Autres Créances</t>
  </si>
  <si>
    <t>Provisions sur disponibilités et valeurs mobilières de placement</t>
  </si>
  <si>
    <t>COMPTE DE REGULARISATION</t>
  </si>
  <si>
    <t>COMPTES DE REGULARISATION ACTIF</t>
  </si>
  <si>
    <t>Ecarts de conversion actif</t>
  </si>
  <si>
    <t>1_Brut     (= 3_Net)</t>
  </si>
  <si>
    <t>A62</t>
  </si>
  <si>
    <t>Charges à répartir sur plusieurs exercices</t>
  </si>
  <si>
    <t>Primes de remboursement des obligations</t>
  </si>
  <si>
    <t>A10</t>
  </si>
  <si>
    <t>TOTAL BILAN ACTIF</t>
  </si>
  <si>
    <t>BILAN PASSIF</t>
  </si>
  <si>
    <t>CAPITAUX PROPRES 
&amp; QUASI FONDS PROPRES</t>
  </si>
  <si>
    <t>CAPITAUX PROPRES &amp; QUASI FONDS PROPRES</t>
  </si>
  <si>
    <t>P92</t>
  </si>
  <si>
    <t>P91</t>
  </si>
  <si>
    <t>CAPITAUX PROPRES PART DU GROUPE</t>
  </si>
  <si>
    <t>Dont Capital souscrit non appelé</t>
  </si>
  <si>
    <t>P2</t>
  </si>
  <si>
    <t>P4</t>
  </si>
  <si>
    <t>Ensemble des Réserves Consolidées</t>
  </si>
  <si>
    <t>Dont Réserves Statutaires ou Contractuelles</t>
  </si>
  <si>
    <t>Dont Réserves Légales ou Réglementées</t>
  </si>
  <si>
    <t>Dont Autres réserves</t>
  </si>
  <si>
    <t>P10</t>
  </si>
  <si>
    <t>Résultat consolidé de l'exercice</t>
  </si>
  <si>
    <t>Ecarts de réévaluation</t>
  </si>
  <si>
    <t>P5</t>
  </si>
  <si>
    <t>Autres éléments des Capitaux Propres Part du Groupe</t>
  </si>
  <si>
    <t>P130</t>
  </si>
  <si>
    <t>Dont Provisions réglementées</t>
  </si>
  <si>
    <t>P12</t>
  </si>
  <si>
    <t>Dont Titres de l'entreprise consolidante (autocontrôle)</t>
  </si>
  <si>
    <t>P13</t>
  </si>
  <si>
    <t>Dont Ecarts de conversion</t>
  </si>
  <si>
    <t>P90</t>
  </si>
  <si>
    <t>INTERETS MINORITAIRES</t>
  </si>
  <si>
    <t>Intérêts minoritaires sur capital et réserves</t>
  </si>
  <si>
    <t>P15</t>
  </si>
  <si>
    <t>Intérêts minoritaires sur le résultat</t>
  </si>
  <si>
    <t>P16</t>
  </si>
  <si>
    <t>QUASI FONDS PROPRES</t>
  </si>
  <si>
    <t>P17</t>
  </si>
  <si>
    <t>P18</t>
  </si>
  <si>
    <t>Comptes courants d'associés &gt; 1 an</t>
  </si>
  <si>
    <t>P19</t>
  </si>
  <si>
    <t>Autres Fonds propres (ORA, titres subordonnés à durée indéterminée, …)</t>
  </si>
  <si>
    <t>P20</t>
  </si>
  <si>
    <t>Produits des émissions de titres participatifs</t>
  </si>
  <si>
    <t>P36</t>
  </si>
  <si>
    <t>P37</t>
  </si>
  <si>
    <t>Ecarts d'acquisition (négatif) (Badwill)</t>
  </si>
  <si>
    <t>P31</t>
  </si>
  <si>
    <t>P32</t>
  </si>
  <si>
    <t>Dont provisions pour renouvellement des immobilisations</t>
  </si>
  <si>
    <t>P33</t>
  </si>
  <si>
    <t>Dont provisions pour grosses réparations</t>
  </si>
  <si>
    <t>P34</t>
  </si>
  <si>
    <t>Dont provisions pour engagement de retraites et assimilés</t>
  </si>
  <si>
    <t>P94</t>
  </si>
  <si>
    <t>Dont provisions pour mise hors service</t>
  </si>
  <si>
    <t>P95</t>
  </si>
  <si>
    <t>AUTRES RESSOURCES LONGUES</t>
  </si>
  <si>
    <t>P30</t>
  </si>
  <si>
    <t>DETTES</t>
  </si>
  <si>
    <t>P150</t>
  </si>
  <si>
    <t>Dont Engagements crédit-bail mobilier</t>
  </si>
  <si>
    <t>Dont Part à moins d'un an des Engagements crédit-bail mobilier</t>
  </si>
  <si>
    <t>Dont Engagements crédit-bail immobilier</t>
  </si>
  <si>
    <t>Dont Part à moins d'un an des Engagements crédit-bail immobilier</t>
  </si>
  <si>
    <t>EMPRUNTS ET DETTES FINANCIERES</t>
  </si>
  <si>
    <t>Emprunts obligataires convertibles</t>
  </si>
  <si>
    <t>P41</t>
  </si>
  <si>
    <t>Emprunts obligataires convertibles (CT &lt; 1 an)</t>
  </si>
  <si>
    <t>P81</t>
  </si>
  <si>
    <t>Emprunts obligataires convertibles (MLT &gt; 1 an)</t>
  </si>
  <si>
    <t>P96</t>
  </si>
  <si>
    <t>Autres emprunts obligataires</t>
  </si>
  <si>
    <t>P42</t>
  </si>
  <si>
    <t>Autres emprunts obligataires  (CT &lt; 1 an)</t>
  </si>
  <si>
    <t>P82</t>
  </si>
  <si>
    <t>Autres emprunts obligataires (MLT &gt; 1 an)</t>
  </si>
  <si>
    <t>P97</t>
  </si>
  <si>
    <t>Emprunts et dettes auprès des établissements de crédit</t>
  </si>
  <si>
    <t>P98</t>
  </si>
  <si>
    <t>Concours bancaires (CT &lt; 1 an)</t>
  </si>
  <si>
    <t>P71</t>
  </si>
  <si>
    <t>Emprunts et dettes auprès des établissements de crédit (MLT &lt; 1 an)</t>
  </si>
  <si>
    <t>Emprunts et dettes auprès des établissements de crédit (MLT &gt; 1 an)</t>
  </si>
  <si>
    <t>Emprunts et dettes financieres diverses</t>
  </si>
  <si>
    <t>P99</t>
  </si>
  <si>
    <t>Effets escomptés non échus</t>
  </si>
  <si>
    <t>P73</t>
  </si>
  <si>
    <t>Emprunts et dettes financieres diverses (CT &lt; 1 an)</t>
  </si>
  <si>
    <t>P76</t>
  </si>
  <si>
    <t>Dont dette liée aux instruments dérivés (CT &lt; 1 an)</t>
  </si>
  <si>
    <t>P121</t>
  </si>
  <si>
    <t>Emprunts et dettes financieres diverses (MLT &gt; 1 an)</t>
  </si>
  <si>
    <t>P101</t>
  </si>
  <si>
    <t>Dont dette liée aux instruments dérivés (MLT &gt; 1 an)</t>
  </si>
  <si>
    <t>P122</t>
  </si>
  <si>
    <t>FOURNISSEURS ET COMPTES RATTACHES</t>
  </si>
  <si>
    <t>P50</t>
  </si>
  <si>
    <r>
      <t>AUTRES DETTES (</t>
    </r>
    <r>
      <rPr>
        <b/>
        <strike/>
        <sz val="9"/>
        <color rgb="FFC00000"/>
        <rFont val="Aptos Narrow"/>
        <family val="2"/>
        <scheme val="minor"/>
      </rPr>
      <t>&amp; COMPTES DE REGULATION</t>
    </r>
    <r>
      <rPr>
        <b/>
        <sz val="9"/>
        <color rgb="FFC00000"/>
        <rFont val="Aptos Narrow"/>
        <family val="2"/>
        <scheme val="minor"/>
      </rPr>
      <t>)</t>
    </r>
  </si>
  <si>
    <t>P53</t>
  </si>
  <si>
    <t>Avances et acomptes reçus</t>
  </si>
  <si>
    <t>P51</t>
  </si>
  <si>
    <t>P54</t>
  </si>
  <si>
    <t>Obligations cautionnées</t>
  </si>
  <si>
    <t>P56</t>
  </si>
  <si>
    <t>P57</t>
  </si>
  <si>
    <t>Comptes courants d'associés &lt; 1 an</t>
  </si>
  <si>
    <t>P58</t>
  </si>
  <si>
    <t>P59</t>
  </si>
  <si>
    <t>Dont Dettes et produits constatés d'avance à moins d'un an</t>
  </si>
  <si>
    <t>P104</t>
  </si>
  <si>
    <t>Impôts différés passifs</t>
  </si>
  <si>
    <t>P60</t>
  </si>
  <si>
    <t>Dettes sur immobilisations</t>
  </si>
  <si>
    <t>P75</t>
  </si>
  <si>
    <t>COMPTES DE REGULARISATION PASSIF</t>
  </si>
  <si>
    <t>Ecarts de conversion passif</t>
  </si>
  <si>
    <t>P55</t>
  </si>
  <si>
    <t>TOTAL BILAN PASSIF</t>
  </si>
  <si>
    <t>Dettes</t>
  </si>
  <si>
    <t>Dette MLT &gt; 1 an</t>
  </si>
  <si>
    <t>DMLTA1</t>
  </si>
  <si>
    <t>Hors Bilan</t>
  </si>
  <si>
    <t>Lignes de crédit confirmées non tirées (pour calcul ECB, LF)</t>
  </si>
  <si>
    <t>Ventes de marchandises (total)</t>
  </si>
  <si>
    <t>Production vendue de biens (total)</t>
  </si>
  <si>
    <t>E80</t>
  </si>
  <si>
    <t>Production vendue de services (total)</t>
  </si>
  <si>
    <t>E81</t>
  </si>
  <si>
    <t>CHIFFRE D'AFFAIRES NET TOTAL</t>
  </si>
  <si>
    <t>Dont chiffre d'affaires à l'export</t>
  </si>
  <si>
    <t>E2</t>
  </si>
  <si>
    <t>Dont loyers nets</t>
  </si>
  <si>
    <t>E130</t>
  </si>
  <si>
    <t>Production stockée</t>
  </si>
  <si>
    <t>E4</t>
  </si>
  <si>
    <t>Production immobilisée</t>
  </si>
  <si>
    <t>E5</t>
  </si>
  <si>
    <t>E7</t>
  </si>
  <si>
    <t>Reprises sur amort., prov. et transferts de charges d'exploitation</t>
  </si>
  <si>
    <t>AUTRES PRODUITS D'EXPLOITATION</t>
  </si>
  <si>
    <t>E135</t>
  </si>
  <si>
    <t>TOTAL DES PRODUITS D'EXPLOITATION (I)</t>
  </si>
  <si>
    <t>E8</t>
  </si>
  <si>
    <t>Achats de marchandises et produits finis</t>
  </si>
  <si>
    <t>E9</t>
  </si>
  <si>
    <t>+/- Variations de stocks (Marchandises et produits finis)</t>
  </si>
  <si>
    <t>E10</t>
  </si>
  <si>
    <t>Achats de matières premières</t>
  </si>
  <si>
    <t>E11</t>
  </si>
  <si>
    <t>+/- Variations de stocks (Matières 1ères)</t>
  </si>
  <si>
    <t>E12</t>
  </si>
  <si>
    <t>En-cours de production</t>
  </si>
  <si>
    <t>E119</t>
  </si>
  <si>
    <t>+/- Variations des encours de production</t>
  </si>
  <si>
    <t>E120</t>
  </si>
  <si>
    <t>Autres Achats Consommés 
(Etudes, Prestation de Services, Achats non stockés…)</t>
  </si>
  <si>
    <t>E139</t>
  </si>
  <si>
    <t>ACHATS CONSOMMES</t>
  </si>
  <si>
    <t>E136</t>
  </si>
  <si>
    <t>MARGE BRUTE</t>
  </si>
  <si>
    <t>E13</t>
  </si>
  <si>
    <t>AUTRES ACHATS  &amp;  CHARGES EXTERNES</t>
  </si>
  <si>
    <t>E14</t>
  </si>
  <si>
    <t>Dont Personnel intérimaire / Personnel extérieur</t>
  </si>
  <si>
    <t>E27</t>
  </si>
  <si>
    <t>Dont Sous-traitance</t>
  </si>
  <si>
    <t>E16</t>
  </si>
  <si>
    <t>Dont redevances/loyers liés aux leases opérationnels</t>
  </si>
  <si>
    <t>E105bis</t>
  </si>
  <si>
    <t>Dont autres locations (LLD et assimilées)</t>
  </si>
  <si>
    <t>E85bis</t>
  </si>
  <si>
    <t>Dont autres charges d'exploitation/opérationnelles non récurrentes</t>
  </si>
  <si>
    <t>E35</t>
  </si>
  <si>
    <t>E24</t>
  </si>
  <si>
    <t>Salaires et traitements / Charges de personnel</t>
  </si>
  <si>
    <t>E25</t>
  </si>
  <si>
    <t>Charges sociales</t>
  </si>
  <si>
    <t>E26</t>
  </si>
  <si>
    <t>CHARGES DE PERSONNEL</t>
  </si>
  <si>
    <t>E137</t>
  </si>
  <si>
    <t>EXCEDENT BRUT D'EXPLOITATION</t>
  </si>
  <si>
    <t>E29</t>
  </si>
  <si>
    <t>Autres charges opérationnelles</t>
  </si>
  <si>
    <t>E15</t>
  </si>
  <si>
    <t>Dotations aux amortissements sur immobilisations</t>
  </si>
  <si>
    <t>Dotations aux provisions sur immobilisations</t>
  </si>
  <si>
    <t>E31</t>
  </si>
  <si>
    <t>Dotations aux Provisions et dépréciations sur actif circulant</t>
  </si>
  <si>
    <t>E20</t>
  </si>
  <si>
    <t>Dotations aux provisions pour risques et charges :</t>
  </si>
  <si>
    <t>E21</t>
  </si>
  <si>
    <t xml:space="preserve"> Dont prov pour déficits de retraite &amp; assimilé</t>
  </si>
  <si>
    <t>E87</t>
  </si>
  <si>
    <t xml:space="preserve"> Dont prov pour mise hors service</t>
  </si>
  <si>
    <t>E88</t>
  </si>
  <si>
    <t>DOTATIONS AUX AMORTISSEMENTS, DEPRECIATIONS ET PROVISIONS  (Hors Ecart d'Acquisition)</t>
  </si>
  <si>
    <t>E138</t>
  </si>
  <si>
    <r>
      <t xml:space="preserve">TOTAL DES CHARGES D'EXPLOITATION (II)  
</t>
    </r>
    <r>
      <rPr>
        <b/>
        <u/>
        <sz val="9"/>
        <color rgb="FF000000"/>
        <rFont val="Aptos Narrow"/>
        <family val="2"/>
        <scheme val="minor"/>
      </rPr>
      <t>AVANT</t>
    </r>
    <r>
      <rPr>
        <sz val="9"/>
        <color indexed="8"/>
        <rFont val="Aptos Narrow"/>
        <family val="2"/>
        <scheme val="minor"/>
      </rPr>
      <t xml:space="preserve"> DOTATIONS AUX AMORTISEMENTS ET DEPRECIATIONS DES ECARTS D'ACQUISITION</t>
    </r>
  </si>
  <si>
    <t>E89</t>
  </si>
  <si>
    <t>Dotation aux amortissements et dépréciations des écarts d’acquisition</t>
  </si>
  <si>
    <t>TOTAL DOTATIONS AUX AMORTISSEMENTS, DEPRECIATIONS ET PROVISIONS</t>
  </si>
  <si>
    <t>E86</t>
  </si>
  <si>
    <r>
      <t xml:space="preserve">TOTAL DES CHARGES D'EXPLOITATION (II_Bis)  
</t>
    </r>
    <r>
      <rPr>
        <b/>
        <u/>
        <sz val="9"/>
        <color rgb="FF000000"/>
        <rFont val="Aptos Narrow"/>
        <family val="2"/>
        <scheme val="minor"/>
      </rPr>
      <t>APRES</t>
    </r>
    <r>
      <rPr>
        <sz val="9"/>
        <color indexed="8"/>
        <rFont val="Aptos Narrow"/>
        <family val="2"/>
        <scheme val="minor"/>
      </rPr>
      <t xml:space="preserve"> DOTATIONS AUX AMORTISEMENTS ET DEPRECIATIONS DES ECARTS D'ACQUISITION</t>
    </r>
  </si>
  <si>
    <t>E140</t>
  </si>
  <si>
    <r>
      <t xml:space="preserve"> 1 - RESULTAT D'EXPLOITATION (I - II)     
</t>
    </r>
    <r>
      <rPr>
        <b/>
        <u/>
        <sz val="9"/>
        <color rgb="FFC00000"/>
        <rFont val="Aptos Narrow"/>
        <family val="2"/>
        <scheme val="minor"/>
      </rPr>
      <t>AVANT</t>
    </r>
    <r>
      <rPr>
        <b/>
        <sz val="9"/>
        <color rgb="FFC00000"/>
        <rFont val="Aptos Narrow"/>
        <family val="2"/>
        <scheme val="minor"/>
      </rPr>
      <t xml:space="preserve"> DOTATIONS AUX AMORTISEMENTS ET DEPRECIATIONS DES ECARTS D'ACQUISITION</t>
    </r>
  </si>
  <si>
    <r>
      <t xml:space="preserve"> 1BIS - RESULTAT D'EXPLOITATION (I - II_Bis)     
</t>
    </r>
    <r>
      <rPr>
        <b/>
        <u/>
        <sz val="9"/>
        <color rgb="FFC00000"/>
        <rFont val="Aptos Narrow"/>
        <family val="2"/>
        <scheme val="minor"/>
      </rPr>
      <t>APRES</t>
    </r>
    <r>
      <rPr>
        <b/>
        <sz val="9"/>
        <color rgb="FFC00000"/>
        <rFont val="Aptos Narrow"/>
        <family val="2"/>
        <scheme val="minor"/>
      </rPr>
      <t xml:space="preserve"> DOTATIONS AUX AMORTISEMENTS ET DEPRECIATIONS DES ECARTS D'ACQUISITION</t>
    </r>
  </si>
  <si>
    <t xml:space="preserve"> EBITDA</t>
  </si>
  <si>
    <t xml:space="preserve"> EBITDA COURANT</t>
  </si>
  <si>
    <t>E126</t>
  </si>
  <si>
    <t>QUOTE PART 
DES OPERATIONS 
FAITES EN COMMUN</t>
  </si>
  <si>
    <t xml:space="preserve"> Bénéfice attribué ou perte transférée (III)</t>
  </si>
  <si>
    <t>E91</t>
  </si>
  <si>
    <t xml:space="preserve"> Perte supportée ou bénéfice transféré (IV)</t>
  </si>
  <si>
    <t>E92</t>
  </si>
  <si>
    <t>QUOTE PART DES OPERATIONS FAITES EN COMMUN (III-IV)</t>
  </si>
  <si>
    <t xml:space="preserve"> Produits financiers de participations</t>
  </si>
  <si>
    <t>E38</t>
  </si>
  <si>
    <t xml:space="preserve"> Autres valeurs mob. de placement et créances s/immo</t>
  </si>
  <si>
    <t>E39</t>
  </si>
  <si>
    <t xml:space="preserve"> Autres intérêts et produits assimilés</t>
  </si>
  <si>
    <t xml:space="preserve"> Différences positives de change</t>
  </si>
  <si>
    <t>E44</t>
  </si>
  <si>
    <t xml:space="preserve"> Produits nets sur cession de valeur mobilière de placement</t>
  </si>
  <si>
    <t>E45</t>
  </si>
  <si>
    <t xml:space="preserve"> Reprises sur provisions et transferts de charges financières</t>
  </si>
  <si>
    <t>TOTAL DES PRODUITS FINANCIERS (V)</t>
  </si>
  <si>
    <t>E94</t>
  </si>
  <si>
    <t xml:space="preserve">CHARGES FINANCIERES </t>
  </si>
  <si>
    <t xml:space="preserve"> Intérêts et charges assimilées</t>
  </si>
  <si>
    <t xml:space="preserve"> Dont intérêts liés aux instruments dérivés</t>
  </si>
  <si>
    <t>E111</t>
  </si>
  <si>
    <t xml:space="preserve"> Différences négatives de change</t>
  </si>
  <si>
    <t>E46</t>
  </si>
  <si>
    <t xml:space="preserve"> Charges nettes sur cession de valeur mobilière de placement</t>
  </si>
  <si>
    <t>E47</t>
  </si>
  <si>
    <t xml:space="preserve"> Dotations financières aux amortissements et provisions</t>
  </si>
  <si>
    <t>TOTAL DES CHARGES FINANCIERES (VI)</t>
  </si>
  <si>
    <t>E95</t>
  </si>
  <si>
    <t xml:space="preserve"> 2 - RESULTAT FINANCIER</t>
  </si>
  <si>
    <t>RCAI</t>
  </si>
  <si>
    <t xml:space="preserve"> 3 - RESULTAT COURANT AVANT IMPOTS DES ENTREPRISES INTEGREES (I-II+III-IV+V-VI)</t>
  </si>
  <si>
    <t xml:space="preserve"> Produits exceptionnels sur opérations de gestion</t>
  </si>
  <si>
    <t xml:space="preserve"> Dont Subventions d'investissements</t>
  </si>
  <si>
    <t>E118</t>
  </si>
  <si>
    <t xml:space="preserve"> Produits exceptionnels sur opérations en capital</t>
  </si>
  <si>
    <t xml:space="preserve"> Reprises sur provisions et transferts de charges exceptionnelles</t>
  </si>
  <si>
    <t>TOTAL DES PRODUITS EXCEPTIONNELS (VII)</t>
  </si>
  <si>
    <t>E97</t>
  </si>
  <si>
    <t xml:space="preserve"> Charges exceptionnelles sur opérations de gestion</t>
  </si>
  <si>
    <t xml:space="preserve"> Charges exceptionnelles sur opérations en capital</t>
  </si>
  <si>
    <t xml:space="preserve"> Dotations exceptionnelles aux amortissements et provisions</t>
  </si>
  <si>
    <t>TOTAL DES CHARGES EXCEPTIONNELLES (VIII)</t>
  </si>
  <si>
    <t>E98</t>
  </si>
  <si>
    <t>RESULTAT EXCEPTIONNEL</t>
  </si>
  <si>
    <t xml:space="preserve"> 4 - RESULTAT EXCEPTIONNEL (VII-VIII)</t>
  </si>
  <si>
    <t>IMPOTS SUR BENEFICES</t>
  </si>
  <si>
    <t xml:space="preserve"> Impôts sur les bénéfices et impôts différés  (X)</t>
  </si>
  <si>
    <t xml:space="preserve"> Dont impôts différés</t>
  </si>
  <si>
    <t>E62</t>
  </si>
  <si>
    <t>RESULTAT NET DES ENTREPRISES INTEGREES</t>
  </si>
  <si>
    <t xml:space="preserve"> TOTAL DES PRODUITS (I+III+V+VII)</t>
  </si>
  <si>
    <t>E100</t>
  </si>
  <si>
    <t xml:space="preserve"> TOTAL DES CHARGES (II+IV+VI+VIII+X)</t>
  </si>
  <si>
    <t>E101</t>
  </si>
  <si>
    <t xml:space="preserve"> 5 - RESULTAT NET DES ENTREPRISES INTEGREES</t>
  </si>
  <si>
    <t>E63</t>
  </si>
  <si>
    <t>RESULTAT NET CONSOLIDE</t>
  </si>
  <si>
    <t xml:space="preserve"> Quote part dans le résultat des entreprises mises en équivalence</t>
  </si>
  <si>
    <t>E64</t>
  </si>
  <si>
    <t>Résultat net des activités arrêtés ou en cours de cession</t>
  </si>
  <si>
    <t>E103</t>
  </si>
  <si>
    <t xml:space="preserve"> 6 - RESULTAT NET PART DU GROUPE</t>
  </si>
  <si>
    <t>TABLEAU DE FLUX</t>
  </si>
  <si>
    <t>FLUX NET DE TRESORERIE GENERE PAR L'ACTIVITE</t>
  </si>
  <si>
    <t>FLUX DE TRESORERIE 
LIES A L'ACTIVITE 
(AVANT ∆BFR) 
Option 1 : 
Methode Indirecte</t>
  </si>
  <si>
    <r>
      <t xml:space="preserve">RESULTAT NET DES SOCIETES INTEGREES    </t>
    </r>
    <r>
      <rPr>
        <b/>
        <sz val="9"/>
        <color rgb="FF0070C0"/>
        <rFont val="Aptos Narrow"/>
        <family val="2"/>
        <scheme val="minor"/>
      </rPr>
      <t xml:space="preserve">    [Saisie automatique]</t>
    </r>
  </si>
  <si>
    <t>FRS110</t>
  </si>
  <si>
    <t>Automatique</t>
  </si>
  <si>
    <r>
      <t xml:space="preserve">Quote-part de résultat liée aux sociétés mises équivalence   </t>
    </r>
    <r>
      <rPr>
        <b/>
        <sz val="9"/>
        <color rgb="FFC00000"/>
        <rFont val="Aptos Narrow"/>
        <family val="2"/>
        <scheme val="minor"/>
      </rPr>
      <t>[Positif si Produit  ;  Négatif si Charge]</t>
    </r>
  </si>
  <si>
    <t>FRS008</t>
  </si>
  <si>
    <r>
      <t xml:space="preserve">Résultat net ensemble consolidé  </t>
    </r>
    <r>
      <rPr>
        <b/>
        <sz val="9"/>
        <color rgb="FF0070C0"/>
        <rFont val="Aptos Narrow"/>
        <family val="2"/>
        <scheme val="minor"/>
      </rPr>
      <t xml:space="preserve"> [Saisie automatique]</t>
    </r>
  </si>
  <si>
    <r>
      <t xml:space="preserve">Dotations aux amortissements et provisions nettes   </t>
    </r>
    <r>
      <rPr>
        <b/>
        <sz val="9"/>
        <color rgb="FFC00000"/>
        <rFont val="Aptos Narrow"/>
        <family val="2"/>
        <scheme val="minor"/>
      </rPr>
      <t>[Négatif si Produit  ; Positif si Charge]</t>
    </r>
  </si>
  <si>
    <r>
      <t xml:space="preserve">Variation de l'impôt différé  </t>
    </r>
    <r>
      <rPr>
        <b/>
        <sz val="9"/>
        <color rgb="FFC00000"/>
        <rFont val="Aptos Narrow"/>
        <family val="2"/>
        <scheme val="minor"/>
      </rPr>
      <t xml:space="preserve"> [Négatif si Produit  ; Positif si Charge]</t>
    </r>
  </si>
  <si>
    <r>
      <t xml:space="preserve">Gains et pertes latents liés aux variations de juste valeur  </t>
    </r>
    <r>
      <rPr>
        <b/>
        <sz val="9"/>
        <color rgb="FFC00000"/>
        <rFont val="Aptos Narrow"/>
        <family val="2"/>
        <scheme val="minor"/>
      </rPr>
      <t xml:space="preserve"> [Négatif si Produit  ; Positif si Charge]</t>
    </r>
  </si>
  <si>
    <r>
      <t xml:space="preserve">Plus et moins-values de cession   </t>
    </r>
    <r>
      <rPr>
        <b/>
        <sz val="9"/>
        <color rgb="FFC00000"/>
        <rFont val="Aptos Narrow"/>
        <family val="2"/>
        <scheme val="minor"/>
      </rPr>
      <t>[Négatif si Produit  ; Positif si Charge]</t>
    </r>
  </si>
  <si>
    <r>
      <t xml:space="preserve">Autres produits et charges calculés   </t>
    </r>
    <r>
      <rPr>
        <b/>
        <sz val="9"/>
        <color rgb="FFC00000"/>
        <rFont val="Aptos Narrow"/>
        <family val="2"/>
        <scheme val="minor"/>
      </rPr>
      <t>[Négatif si Produit  ; Positif si Charge]</t>
    </r>
  </si>
  <si>
    <r>
      <t xml:space="preserve">Dont Charges et produits calculés liés aux stock-options et assimilés 
      </t>
    </r>
    <r>
      <rPr>
        <b/>
        <i/>
        <sz val="9"/>
        <color rgb="FFC00000"/>
        <rFont val="Aptos Narrow"/>
        <family val="2"/>
        <scheme val="minor"/>
      </rPr>
      <t>[Négatif si Produit  ; Positif si Charge]</t>
    </r>
  </si>
  <si>
    <t>FRS004</t>
  </si>
  <si>
    <r>
      <t xml:space="preserve">Dont Profits et pertes de dilution   </t>
    </r>
    <r>
      <rPr>
        <b/>
        <i/>
        <sz val="9"/>
        <color rgb="FFC00000"/>
        <rFont val="Aptos Narrow"/>
        <family val="2"/>
        <scheme val="minor"/>
      </rPr>
      <t>[Négatif si Produit  ; Positif si Charge]</t>
    </r>
  </si>
  <si>
    <t>FRS007</t>
  </si>
  <si>
    <t>CAPACITE D'AUTOFINANCEMENT ~ MARGE BRUTE D'AUTOFINANCEMENT</t>
  </si>
  <si>
    <r>
      <t xml:space="preserve">Annulation des Dividendes reçus (Sociétés mises en équivalence    et    Titres non consolidés)
</t>
    </r>
    <r>
      <rPr>
        <b/>
        <sz val="9"/>
        <color rgb="FFC00000"/>
        <rFont val="Aptos Narrow"/>
        <family val="2"/>
        <scheme val="minor"/>
      </rPr>
      <t xml:space="preserve">  [à saisir en négatif]</t>
    </r>
  </si>
  <si>
    <r>
      <t xml:space="preserve">Coût de l'endettement financier net </t>
    </r>
    <r>
      <rPr>
        <sz val="9"/>
        <color rgb="FFFF0000"/>
        <rFont val="Aptos Narrow"/>
        <family val="2"/>
        <scheme val="minor"/>
      </rPr>
      <t xml:space="preserve"> </t>
    </r>
    <r>
      <rPr>
        <b/>
        <sz val="9"/>
        <color rgb="FF00B0F0"/>
        <rFont val="Aptos Narrow"/>
        <family val="2"/>
        <scheme val="minor"/>
      </rPr>
      <t xml:space="preserve"> </t>
    </r>
    <r>
      <rPr>
        <b/>
        <sz val="9"/>
        <color rgb="FFFB8B37"/>
        <rFont val="Aptos Narrow"/>
        <family val="2"/>
        <scheme val="minor"/>
      </rPr>
      <t xml:space="preserve"> </t>
    </r>
    <r>
      <rPr>
        <b/>
        <sz val="9"/>
        <color rgb="FFC00000"/>
        <rFont val="Aptos Narrow"/>
        <family val="2"/>
        <scheme val="minor"/>
      </rPr>
      <t>[Négatif si Produit  ;  Positif si Charge]</t>
    </r>
  </si>
  <si>
    <t>FRS012</t>
  </si>
  <si>
    <r>
      <t xml:space="preserve">Cash-Flow d'activité avant frais financiers versés  et  variation du BFR  </t>
    </r>
    <r>
      <rPr>
        <b/>
        <sz val="9"/>
        <color rgb="FF0070C0"/>
        <rFont val="Aptos Narrow"/>
        <family val="2"/>
        <scheme val="minor"/>
      </rPr>
      <t xml:space="preserve">      [Saisie automatique]</t>
    </r>
  </si>
  <si>
    <t>FRS051</t>
  </si>
  <si>
    <r>
      <t>Intérêts financiers nets versés</t>
    </r>
    <r>
      <rPr>
        <b/>
        <sz val="9"/>
        <color rgb="FFC00000"/>
        <rFont val="Aptos Narrow"/>
        <family val="2"/>
        <scheme val="minor"/>
      </rPr>
      <t xml:space="preserve">   [à saisir en négatif]</t>
    </r>
  </si>
  <si>
    <t>FRS037</t>
  </si>
  <si>
    <r>
      <t xml:space="preserve">Cash-Flow d'activité avant variation du BFR    (FFO)      </t>
    </r>
    <r>
      <rPr>
        <b/>
        <sz val="9"/>
        <color rgb="FF0070C0"/>
        <rFont val="Aptos Narrow"/>
        <family val="2"/>
        <scheme val="minor"/>
      </rPr>
      <t xml:space="preserve">  [Saisie automatique]</t>
    </r>
  </si>
  <si>
    <t>FLUX DE TRESORERIE 
LIES A L'ACTIVITE 
(AVANT ∆BFR) 
Option 2 : 
Methode Directe</t>
  </si>
  <si>
    <r>
      <t xml:space="preserve"> EBITDA COURANT</t>
    </r>
    <r>
      <rPr>
        <b/>
        <sz val="9"/>
        <color rgb="FF0070C0"/>
        <rFont val="Aptos Narrow"/>
        <family val="2"/>
        <scheme val="minor"/>
      </rPr>
      <t xml:space="preserve">   [Saisie automatique]</t>
    </r>
  </si>
  <si>
    <r>
      <t>Impôt versé</t>
    </r>
    <r>
      <rPr>
        <b/>
        <sz val="9"/>
        <color rgb="FFC00000"/>
        <rFont val="Aptos Narrow"/>
        <family val="2"/>
        <scheme val="minor"/>
      </rPr>
      <t xml:space="preserve">   [à saisir en négatif]</t>
    </r>
  </si>
  <si>
    <r>
      <t xml:space="preserve">Autres flux générés par l'activité </t>
    </r>
    <r>
      <rPr>
        <b/>
        <sz val="9"/>
        <color rgb="FFC00000"/>
        <rFont val="Aptos Narrow"/>
        <family val="2"/>
        <scheme val="minor"/>
      </rPr>
      <t xml:space="preserve">   [Positif si Produit  ;  Négatif si Charge]</t>
    </r>
  </si>
  <si>
    <r>
      <t xml:space="preserve">Cash-Flow d'activité avant frais financiers versés  et  variation du BFR   </t>
    </r>
    <r>
      <rPr>
        <b/>
        <sz val="9"/>
        <color rgb="FF0070C0"/>
        <rFont val="Aptos Narrow"/>
        <family val="2"/>
        <scheme val="minor"/>
      </rPr>
      <t xml:space="preserve">     [Saisie automatique]</t>
    </r>
  </si>
  <si>
    <t>FRS131</t>
  </si>
  <si>
    <r>
      <t xml:space="preserve">Intérêts financiers nets versés </t>
    </r>
    <r>
      <rPr>
        <b/>
        <sz val="9"/>
        <color rgb="FFC00000"/>
        <rFont val="Aptos Narrow"/>
        <family val="2"/>
        <scheme val="minor"/>
      </rPr>
      <t xml:space="preserve">  [à saisir en négatif]</t>
    </r>
  </si>
  <si>
    <r>
      <t xml:space="preserve">Cash-Flow d'activité avant variation du BFR    (FFO)     </t>
    </r>
    <r>
      <rPr>
        <b/>
        <sz val="9"/>
        <color rgb="FF0070C0"/>
        <rFont val="Aptos Narrow"/>
        <family val="2"/>
        <scheme val="minor"/>
      </rPr>
      <t xml:space="preserve">   [Saisie automatique]</t>
    </r>
  </si>
  <si>
    <t>FLUX DE TRESORERIE 
LIES A L'ACTIVITE 
(APRES ∆BFR)</t>
  </si>
  <si>
    <r>
      <t xml:space="preserve">Cash-Flow d'activité avant frais financiers versés  et  variation du BFR    </t>
    </r>
    <r>
      <rPr>
        <b/>
        <sz val="9"/>
        <color rgb="FF0070C0"/>
        <rFont val="Aptos Narrow"/>
        <family val="2"/>
        <scheme val="minor"/>
      </rPr>
      <t xml:space="preserve">    [Saisie automatique]</t>
    </r>
  </si>
  <si>
    <t>FRS130</t>
  </si>
  <si>
    <r>
      <t xml:space="preserve">Intérêts financiers nets versés   </t>
    </r>
    <r>
      <rPr>
        <b/>
        <sz val="9"/>
        <color rgb="FF0070C0"/>
        <rFont val="Aptos Narrow"/>
        <family val="2"/>
        <scheme val="minor"/>
      </rPr>
      <t xml:space="preserve">     [Saisie automatique]</t>
    </r>
  </si>
  <si>
    <t>FRS157</t>
  </si>
  <si>
    <r>
      <t xml:space="preserve">Cash-Flow d'activité avant variation du BFR    (FFO)       </t>
    </r>
    <r>
      <rPr>
        <b/>
        <sz val="9"/>
        <color rgb="FF0070C0"/>
        <rFont val="Aptos Narrow"/>
        <family val="2"/>
        <scheme val="minor"/>
      </rPr>
      <t xml:space="preserve"> [Saisie automatique]</t>
    </r>
  </si>
  <si>
    <t>FRS071</t>
  </si>
  <si>
    <r>
      <t xml:space="preserve">Variation du BFR liée à l'activité (Provisions incluses)    </t>
    </r>
    <r>
      <rPr>
        <b/>
        <sz val="9"/>
        <color rgb="FFC00000"/>
        <rFont val="Aptos Narrow"/>
        <family val="2"/>
        <scheme val="minor"/>
      </rPr>
      <t>[Positif si Augment  ;  Négatif si Dimin]</t>
    </r>
  </si>
  <si>
    <t>Dont Aug. (dim.) des stocks</t>
  </si>
  <si>
    <t>FRS151</t>
  </si>
  <si>
    <t>Dont Aug. (dim.) des créances commerciales</t>
  </si>
  <si>
    <t>FRS152</t>
  </si>
  <si>
    <t>Dont Aug. (dim.) des autres dettes fournisseurs</t>
  </si>
  <si>
    <t>FRS153</t>
  </si>
  <si>
    <t>Dont Variation des autres actifs et passifs</t>
  </si>
  <si>
    <t>FRS154</t>
  </si>
  <si>
    <t>Dont Autres</t>
  </si>
  <si>
    <t>FRS155</t>
  </si>
  <si>
    <r>
      <t xml:space="preserve">A - CASH-FLOW GENERE PAR L'ACTIVITE     </t>
    </r>
    <r>
      <rPr>
        <b/>
        <sz val="9"/>
        <color rgb="FF0070C0"/>
        <rFont val="Aptos Narrow"/>
        <family val="2"/>
        <scheme val="minor"/>
      </rPr>
      <t xml:space="preserve">   [Saisie automatique]</t>
    </r>
  </si>
  <si>
    <t>FLUX NET DE TRESORERIE 
LIE AUX OPERATIONS D'INVESTISSEMENT</t>
  </si>
  <si>
    <r>
      <t xml:space="preserve">Décaissements liés aux acquisitions d'immo. corporelles et incorporelles </t>
    </r>
    <r>
      <rPr>
        <b/>
        <sz val="9"/>
        <color rgb="FFC00000"/>
        <rFont val="Aptos Narrow"/>
        <family val="2"/>
        <scheme val="minor"/>
      </rPr>
      <t xml:space="preserve">    [à saisir en négatif]</t>
    </r>
  </si>
  <si>
    <r>
      <t xml:space="preserve">Encaissements liés aux cessions d'immo. corporelles et incorporelles  </t>
    </r>
    <r>
      <rPr>
        <b/>
        <sz val="9"/>
        <color rgb="FFC00000"/>
        <rFont val="Aptos Narrow"/>
        <family val="2"/>
        <scheme val="minor"/>
      </rPr>
      <t xml:space="preserve">  [à saisir en positif]</t>
    </r>
  </si>
  <si>
    <r>
      <t xml:space="preserve">Subvention d'investissement reçues </t>
    </r>
    <r>
      <rPr>
        <b/>
        <sz val="9"/>
        <color rgb="FFC00000"/>
        <rFont val="Aptos Narrow"/>
        <family val="2"/>
        <scheme val="minor"/>
      </rPr>
      <t xml:space="preserve">    [à saisir en positif]</t>
    </r>
  </si>
  <si>
    <t>FRS026</t>
  </si>
  <si>
    <r>
      <t xml:space="preserve">Autres flux liés aux opérations d'investissement  </t>
    </r>
    <r>
      <rPr>
        <b/>
        <sz val="9"/>
        <color rgb="FFC00000"/>
        <rFont val="Aptos Narrow"/>
        <family val="2"/>
        <scheme val="minor"/>
      </rPr>
      <t xml:space="preserve"> [Positif si Produit  ;  Négatif si Charge]</t>
    </r>
  </si>
  <si>
    <t>FRS027</t>
  </si>
  <si>
    <r>
      <t xml:space="preserve">Cash-Flow liés aux investissements opérationnels (CAPEX)       </t>
    </r>
    <r>
      <rPr>
        <b/>
        <sz val="9"/>
        <color rgb="FF0070C0"/>
        <rFont val="Aptos Narrow"/>
        <family val="2"/>
        <scheme val="minor"/>
      </rPr>
      <t xml:space="preserve"> [Saisie automatique]</t>
    </r>
  </si>
  <si>
    <t>FREE CASH FLOW</t>
  </si>
  <si>
    <r>
      <t xml:space="preserve">FREE CASH-FLOW     </t>
    </r>
    <r>
      <rPr>
        <b/>
        <sz val="9"/>
        <color rgb="FF0070C0"/>
        <rFont val="Aptos Narrow"/>
        <family val="2"/>
        <scheme val="minor"/>
      </rPr>
      <t xml:space="preserve">   [Saisie automatique]</t>
    </r>
  </si>
  <si>
    <t>INVESTISSEMENTS 
FINANCIERS</t>
  </si>
  <si>
    <r>
      <t xml:space="preserve">Décaissements liés aux acquisitions d'immo. financières (titres non consolidés)   </t>
    </r>
    <r>
      <rPr>
        <b/>
        <sz val="9"/>
        <color rgb="FFC00000"/>
        <rFont val="Aptos Narrow"/>
        <family val="2"/>
        <scheme val="minor"/>
      </rPr>
      <t xml:space="preserve">   [à saisir en négatif]</t>
    </r>
  </si>
  <si>
    <r>
      <t xml:space="preserve">Encaissements liés aux cessions d'immo. financières (titres non consolidés)   </t>
    </r>
    <r>
      <rPr>
        <b/>
        <sz val="9"/>
        <color rgb="FFC00000"/>
        <rFont val="Aptos Narrow"/>
        <family val="2"/>
        <scheme val="minor"/>
      </rPr>
      <t xml:space="preserve">   [à saisir en positif]</t>
    </r>
  </si>
  <si>
    <t>Incidence des variations de périmètre (+/-)</t>
  </si>
  <si>
    <t>FRS023</t>
  </si>
  <si>
    <t>Variation des prêts et avances consentis (+/-)</t>
  </si>
  <si>
    <t>FRS025</t>
  </si>
  <si>
    <r>
      <t xml:space="preserve">Cash-Flow lié aux investissements financiers    </t>
    </r>
    <r>
      <rPr>
        <b/>
        <sz val="9"/>
        <color rgb="FF000000"/>
        <rFont val="Aptos Narrow"/>
        <family val="2"/>
        <scheme val="minor"/>
      </rPr>
      <t xml:space="preserve">  </t>
    </r>
    <r>
      <rPr>
        <b/>
        <sz val="9"/>
        <color rgb="FF0070C0"/>
        <rFont val="Aptos Narrow"/>
        <family val="2"/>
        <scheme val="minor"/>
      </rPr>
      <t xml:space="preserve">  [Saisie automatique]</t>
    </r>
  </si>
  <si>
    <t>FRS120</t>
  </si>
  <si>
    <r>
      <t xml:space="preserve">B - CASH-FLOW LIE AUX OPERATIONS D'INVESTISSEMENT    </t>
    </r>
    <r>
      <rPr>
        <b/>
        <sz val="9"/>
        <color rgb="FF0070C0"/>
        <rFont val="Aptos Narrow"/>
        <family val="2"/>
        <scheme val="minor"/>
      </rPr>
      <t>[Saisie automatique]</t>
    </r>
  </si>
  <si>
    <t>FLUX NET DE TRESORERIE 
LIE AUX OPERATIONS DE FINANCEMENT</t>
  </si>
  <si>
    <t>VARIATIONS 
DE CAPITAL</t>
  </si>
  <si>
    <r>
      <t xml:space="preserve">Variation nette de capital : par les actionnaires de la société mère   </t>
    </r>
    <r>
      <rPr>
        <b/>
        <sz val="9"/>
        <color rgb="FFC00000"/>
        <rFont val="Aptos Narrow"/>
        <family val="2"/>
        <scheme val="minor"/>
      </rPr>
      <t>[Positif si augm  ;  Négatif si dimin]</t>
    </r>
  </si>
  <si>
    <t>FRS029</t>
  </si>
  <si>
    <r>
      <t xml:space="preserve">Variation nette de capital : par les minoritaires des stés intégrées    </t>
    </r>
    <r>
      <rPr>
        <b/>
        <sz val="9"/>
        <color rgb="FFC00000"/>
        <rFont val="Aptos Narrow"/>
        <family val="2"/>
        <scheme val="minor"/>
      </rPr>
      <t>[Positif si augm  ;  Négatif si dimin]</t>
    </r>
  </si>
  <si>
    <t>FRS030</t>
  </si>
  <si>
    <r>
      <t xml:space="preserve">Sommes reçues lors de l'exercice des stock-options       </t>
    </r>
    <r>
      <rPr>
        <b/>
        <sz val="9"/>
        <color rgb="FFC00000"/>
        <rFont val="Aptos Narrow"/>
        <family val="2"/>
        <scheme val="minor"/>
      </rPr>
      <t xml:space="preserve">    [à saisir en positif]</t>
    </r>
  </si>
  <si>
    <t>FRS031</t>
  </si>
  <si>
    <t xml:space="preserve">Rachats et reventes d'actions propres (+/-) </t>
  </si>
  <si>
    <t>FRS032</t>
  </si>
  <si>
    <t>Autres flux liés aux Variations de Capital(+/-)</t>
  </si>
  <si>
    <t>FRS038</t>
  </si>
  <si>
    <r>
      <t xml:space="preserve">Cash-Flow lié aux variations de Capital </t>
    </r>
    <r>
      <rPr>
        <b/>
        <sz val="9"/>
        <color rgb="FF0070C0"/>
        <rFont val="Aptos Narrow"/>
        <family val="2"/>
        <scheme val="minor"/>
      </rPr>
      <t xml:space="preserve">       [Saisie automatique]</t>
    </r>
  </si>
  <si>
    <t>FRS121</t>
  </si>
  <si>
    <t>DIVIDENDES</t>
  </si>
  <si>
    <r>
      <t xml:space="preserve">Dividendes versés aux actionnaires de la société mère   </t>
    </r>
    <r>
      <rPr>
        <b/>
        <sz val="9"/>
        <color rgb="FFC00000"/>
        <rFont val="Aptos Narrow"/>
        <family val="2"/>
        <scheme val="minor"/>
      </rPr>
      <t xml:space="preserve">       [à saisir en négatif]</t>
    </r>
  </si>
  <si>
    <t>FRS033</t>
  </si>
  <si>
    <r>
      <t xml:space="preserve">Dividendes versés aux minoritaires de sociétés intégrés     </t>
    </r>
    <r>
      <rPr>
        <b/>
        <sz val="9"/>
        <color rgb="FFC00000"/>
        <rFont val="Aptos Narrow"/>
        <family val="2"/>
        <scheme val="minor"/>
      </rPr>
      <t xml:space="preserve">     [à saisir en négatif]</t>
    </r>
  </si>
  <si>
    <t>FRS034</t>
  </si>
  <si>
    <t>Dividendes reçus (Sociétés mises en équivalence    et    Titres non consolidés)</t>
  </si>
  <si>
    <r>
      <t xml:space="preserve">Cash-Flow lié aux dividendes   </t>
    </r>
    <r>
      <rPr>
        <b/>
        <sz val="9"/>
        <color rgb="FF0070C0"/>
        <rFont val="Aptos Narrow"/>
        <family val="2"/>
        <scheme val="minor"/>
      </rPr>
      <t xml:space="preserve">     [Saisie automatique]</t>
    </r>
  </si>
  <si>
    <t>FRS122</t>
  </si>
  <si>
    <r>
      <t xml:space="preserve">Encaissements liés aux nouveaux emprunts  </t>
    </r>
    <r>
      <rPr>
        <b/>
        <sz val="9"/>
        <color rgb="FFC00000"/>
        <rFont val="Aptos Narrow"/>
        <family val="2"/>
        <scheme val="minor"/>
      </rPr>
      <t xml:space="preserve">    [à saisir en positif]</t>
    </r>
  </si>
  <si>
    <r>
      <t xml:space="preserve">Remboursements d'emprunts  </t>
    </r>
    <r>
      <rPr>
        <b/>
        <sz val="9"/>
        <color rgb="FFC00000"/>
        <rFont val="Aptos Narrow"/>
        <family val="2"/>
        <scheme val="minor"/>
      </rPr>
      <t xml:space="preserve">    [à saisir en négatif]</t>
    </r>
  </si>
  <si>
    <r>
      <t xml:space="preserve">Cash-Flow lié à l'endettement  </t>
    </r>
    <r>
      <rPr>
        <b/>
        <sz val="9"/>
        <color rgb="FF0070C0"/>
        <rFont val="Aptos Narrow"/>
        <family val="2"/>
        <scheme val="minor"/>
      </rPr>
      <t xml:space="preserve">      [Saisie automatique]</t>
    </r>
  </si>
  <si>
    <t>FRS123</t>
  </si>
  <si>
    <r>
      <t xml:space="preserve">C - CASH-FLOW LIE AUX OPERATIONS DE FINANCEMENT    </t>
    </r>
    <r>
      <rPr>
        <b/>
        <sz val="9"/>
        <color rgb="FF0070C0"/>
        <rFont val="Aptos Narrow"/>
        <family val="2"/>
        <scheme val="minor"/>
      </rPr>
      <t xml:space="preserve">    [Saisie automatique]</t>
    </r>
  </si>
  <si>
    <t>VARIATION 
DE LA 
TRESORERIE</t>
  </si>
  <si>
    <r>
      <t xml:space="preserve">VARIATION TOTALE DE TRESORERIE : A + B + C     </t>
    </r>
    <r>
      <rPr>
        <b/>
        <sz val="9"/>
        <color rgb="FF0070C0"/>
        <rFont val="Aptos Narrow"/>
        <family val="2"/>
        <scheme val="minor"/>
      </rPr>
      <t xml:space="preserve">   [Saisie automatique]</t>
    </r>
  </si>
  <si>
    <t>FRS113</t>
  </si>
  <si>
    <t>D - INCIDENCE DES VARIATIONS DES COURS DE DEVISES</t>
  </si>
  <si>
    <t>Q93</t>
  </si>
  <si>
    <t>Résultat opérationnel</t>
  </si>
  <si>
    <t>Q26</t>
  </si>
  <si>
    <r>
      <t>Amortisation et dépreciation (</t>
    </r>
    <r>
      <rPr>
        <b/>
        <sz val="8"/>
        <color rgb="FF7171FF"/>
        <rFont val="Aptos Narrow"/>
        <family val="2"/>
        <scheme val="minor"/>
      </rPr>
      <t>Dotations - Reprises ; Exploitation uniquement</t>
    </r>
    <r>
      <rPr>
        <b/>
        <sz val="8"/>
        <rFont val="Aptos Narrow"/>
        <family val="2"/>
        <scheme val="minor"/>
      </rPr>
      <t>)</t>
    </r>
  </si>
  <si>
    <t>Q14 + Q97</t>
  </si>
  <si>
    <t>EBITDA (marge %)</t>
  </si>
  <si>
    <t>[Q20 + Q14 + Q97]  /  Q93</t>
  </si>
  <si>
    <t>EBIT (marge %)</t>
  </si>
  <si>
    <t>Q26  /  Q93</t>
  </si>
  <si>
    <t>CAF (marge %)</t>
  </si>
  <si>
    <t>Pertinent ?</t>
  </si>
  <si>
    <t>Résultat net (marge %)</t>
  </si>
  <si>
    <t>Q39 / Q93</t>
  </si>
  <si>
    <t>U78</t>
  </si>
  <si>
    <t>[U43 + U51]  /  U78</t>
  </si>
  <si>
    <t>U16</t>
  </si>
  <si>
    <t>U16  /  [U43 + U51]</t>
  </si>
  <si>
    <t>U53 + U63</t>
  </si>
  <si>
    <t>U53</t>
  </si>
  <si>
    <t>U63</t>
  </si>
  <si>
    <t>U39</t>
  </si>
  <si>
    <t>[U53 + U63]  -  [U39]</t>
  </si>
  <si>
    <t>IRT67</t>
  </si>
  <si>
    <t>[U53 + U63]  /  [U43 + U51]</t>
  </si>
  <si>
    <t>[U53 + U63 - U39]  /  [U43 + U51]</t>
  </si>
  <si>
    <t>[U53 + U63]  /  [Q20 + Q14 + Q97]</t>
  </si>
  <si>
    <t>[[U53 + U63]  -  [U39]]  /  [Q20 + Q14 + Q97]</t>
  </si>
  <si>
    <t>ACTIFS NON COURANTS</t>
  </si>
  <si>
    <t>Total Actif Non Courant (Net)</t>
  </si>
  <si>
    <t>Total Actif Non Courant (Net) en % du Total Actif (Net)</t>
  </si>
  <si>
    <t>GOODWILL</t>
  </si>
  <si>
    <t>Ecart d'acquisition (Goodwill) (Net)</t>
  </si>
  <si>
    <t>U10</t>
  </si>
  <si>
    <t>Dont Amortissement des Immobilisations incorporelles</t>
  </si>
  <si>
    <t>U14</t>
  </si>
  <si>
    <t>Dont Amortissement des Immobilisations corporelles</t>
  </si>
  <si>
    <t>U351</t>
  </si>
  <si>
    <t>IMMEUBLES DE PLACEMENT</t>
  </si>
  <si>
    <t>Immeubles de placement (Net)</t>
  </si>
  <si>
    <t>Dont Amortissement des Immeubles de placement</t>
  </si>
  <si>
    <t>U352</t>
  </si>
  <si>
    <t>ACTIFS FINANCIERS 
NON COURANTS</t>
  </si>
  <si>
    <t>Actifs financiers non courants (Net)</t>
  </si>
  <si>
    <t>U17</t>
  </si>
  <si>
    <t xml:space="preserve">Dont Amortissement des Actifs financiers non courants </t>
  </si>
  <si>
    <t>U19</t>
  </si>
  <si>
    <t>AUTRES ACTIFS 
NON COURANTS</t>
  </si>
  <si>
    <t>Autres actifs non courants (Net)</t>
  </si>
  <si>
    <t>U358</t>
  </si>
  <si>
    <t>Dont Amortissement des Autres actifs non courants</t>
  </si>
  <si>
    <t>U303</t>
  </si>
  <si>
    <t>STOCKS &amp; CREANCES
COURANTS</t>
  </si>
  <si>
    <t>STOCKS</t>
  </si>
  <si>
    <t>Stocks (Net)</t>
  </si>
  <si>
    <t>U24</t>
  </si>
  <si>
    <t>Dont Amortissement des Stocks</t>
  </si>
  <si>
    <t>U28</t>
  </si>
  <si>
    <t>CREANCES CLIENTS ET COMPTES RATTACHES</t>
  </si>
  <si>
    <t>Créances et comptes rattachés (Net)</t>
  </si>
  <si>
    <t>U29</t>
  </si>
  <si>
    <t>Dont Créances clients (Net)</t>
  </si>
  <si>
    <t>U200</t>
  </si>
  <si>
    <t>Dont Amortissement des créances clients</t>
  </si>
  <si>
    <t>U34</t>
  </si>
  <si>
    <t>Dont Autres comptes rattachés aux créances clients (Net)</t>
  </si>
  <si>
    <t>U360</t>
  </si>
  <si>
    <t>Dont Amortissement des autres comptes rattachés aux créances clients</t>
  </si>
  <si>
    <t>U355</t>
  </si>
  <si>
    <t>ACTIFS 
FINANCIERS COURANTS  
&amp; 
AUTRES ACTIFS COURANTS</t>
  </si>
  <si>
    <t>Ensemble Actifs Financiers Courants et Autres Actifs Courants (Net)</t>
  </si>
  <si>
    <t>Ensemble Actifs Financiers Courants et Autres Actifs Courants (Net) en % du Total Actif (Net)</t>
  </si>
  <si>
    <t>ACTIFS FINANCIERS 
COURANTS</t>
  </si>
  <si>
    <t>Actifs financiers courants (Net)</t>
  </si>
  <si>
    <t>U36</t>
  </si>
  <si>
    <t>U38</t>
  </si>
  <si>
    <t>AUTRES ACTIFS  COURANTS</t>
  </si>
  <si>
    <t>Autres actifs courants (Net)</t>
  </si>
  <si>
    <t>U98</t>
  </si>
  <si>
    <t>U308</t>
  </si>
  <si>
    <t>Trésorerie et equivalents de trésorerie (Net)</t>
  </si>
  <si>
    <t>Trésorerie et equivalents de trésorerie (Net) en % du Total Actif (Net)</t>
  </si>
  <si>
    <t>Dont Amortissement de Trésorerie et equivalents de trésorerie</t>
  </si>
  <si>
    <t>U40</t>
  </si>
  <si>
    <t>Actifs classés comme détenus en vue de la vente  (Net)</t>
  </si>
  <si>
    <t>U23</t>
  </si>
  <si>
    <t>Ensemble des autres postes (Net) en % du Total Actif (Net)</t>
  </si>
  <si>
    <t>U41</t>
  </si>
  <si>
    <t>Capitaux Propres Totaux</t>
  </si>
  <si>
    <t>Capitaux Propres Totaux en % du Total Passif</t>
  </si>
  <si>
    <t>Total Capitaux propres Part du Groupe</t>
  </si>
  <si>
    <t>U43</t>
  </si>
  <si>
    <t>Capital émis</t>
  </si>
  <si>
    <t>U44</t>
  </si>
  <si>
    <t>Réserves + Report à nouveau</t>
  </si>
  <si>
    <t>U181 + U48</t>
  </si>
  <si>
    <t>Résultat net (ou cumul des OCIs)</t>
  </si>
  <si>
    <t>U49</t>
  </si>
  <si>
    <t>Ensemble des autres postes (Primes, Actions Propres, ORA, TSDI convertis…)</t>
  </si>
  <si>
    <t>U45 + U174 + U172 + U47</t>
  </si>
  <si>
    <t>U51</t>
  </si>
  <si>
    <t>PASSIFS 
NON COURANTS</t>
  </si>
  <si>
    <t>Total Passif Non Courant</t>
  </si>
  <si>
    <t>Total Passif Non Courant en % du Total Passif</t>
  </si>
  <si>
    <t>DETTES  
FINANCIERES &gt;1A</t>
  </si>
  <si>
    <t>Dettes financières &gt; 1 an</t>
  </si>
  <si>
    <t>Dont location-financement</t>
  </si>
  <si>
    <t>U57</t>
  </si>
  <si>
    <t>AUTRES PASSIFS 
NON COURANTS</t>
  </si>
  <si>
    <t>U300</t>
  </si>
  <si>
    <t>Autres passifs non courants</t>
  </si>
  <si>
    <t>U357</t>
  </si>
  <si>
    <t>Provisions sur passif non courantes</t>
  </si>
  <si>
    <t>U356</t>
  </si>
  <si>
    <t>PASSIFS 
COURANTS</t>
  </si>
  <si>
    <t>Total Passif Courant</t>
  </si>
  <si>
    <t>U62</t>
  </si>
  <si>
    <t>Total Passif Courant en % du Total Passif</t>
  </si>
  <si>
    <t>DETTES 
FINANCIERES &lt;1A</t>
  </si>
  <si>
    <t>Dettes financières &lt; 1 an (dont portion courante des dettes à LT)</t>
  </si>
  <si>
    <t>Dont portion courante des dettes à long terme</t>
  </si>
  <si>
    <t>U166</t>
  </si>
  <si>
    <t>Dont concours bancaires courants et découverts bancaires</t>
  </si>
  <si>
    <t>U162</t>
  </si>
  <si>
    <t>U68</t>
  </si>
  <si>
    <t>AUTRES PASSIFS 
COURANTS</t>
  </si>
  <si>
    <t>U71</t>
  </si>
  <si>
    <t>Autres passifs courants</t>
  </si>
  <si>
    <t>U361</t>
  </si>
  <si>
    <t>Provisions sur passifs courants</t>
  </si>
  <si>
    <t>U72</t>
  </si>
  <si>
    <t>Passifs destinés à être cédés</t>
  </si>
  <si>
    <t>U69</t>
  </si>
  <si>
    <t>Passifs destinés à être cédés  en % du Total Passif</t>
  </si>
  <si>
    <t>Total Passif</t>
  </si>
  <si>
    <t>OPERATIONNEL  
COURANT</t>
  </si>
  <si>
    <t>ACHATS &amp; ∆STOCKS</t>
  </si>
  <si>
    <t>Achats consommés</t>
  </si>
  <si>
    <t>Var. stocks prod. en cours et prod. Finis</t>
  </si>
  <si>
    <t>Charges externes (incluant services, R&amp;D)</t>
  </si>
  <si>
    <t>Dépenses administratives et autres frais généraux ("SG&amp;A")</t>
  </si>
  <si>
    <t>Dont salaires et charges assimilées</t>
  </si>
  <si>
    <t>Q50</t>
  </si>
  <si>
    <t>Impôts et taxes (autres que l'IS)</t>
  </si>
  <si>
    <t>Autres produits et charges d'exploitation</t>
  </si>
  <si>
    <t>Q10</t>
  </si>
  <si>
    <t>AMORTISSEMENTS, DEPRECIATIONS
&amp; PROVISIONS</t>
  </si>
  <si>
    <t>Dotations nettes aux amortissements</t>
  </si>
  <si>
    <t>Q14</t>
  </si>
  <si>
    <t>Charges nettes de dépréciations et provisions</t>
  </si>
  <si>
    <t>Q97</t>
  </si>
  <si>
    <t>RESULTAT OPERATIONNEL COURANT</t>
  </si>
  <si>
    <t>Résultat Opérationnel Courant (EBIT)</t>
  </si>
  <si>
    <t>Q20</t>
  </si>
  <si>
    <t>Résultat Opérationnel Courant (EBIT) en % du CA</t>
  </si>
  <si>
    <t>ELEMENTS 
NON COURANTS</t>
  </si>
  <si>
    <t>Subventions</t>
  </si>
  <si>
    <t>Q23</t>
  </si>
  <si>
    <t>Cessions d'actifs incorporels, filiales et participations (gain ou perte)</t>
  </si>
  <si>
    <t>Q57</t>
  </si>
  <si>
    <t>Cessions d'actifs corporels (gain ou perte)</t>
  </si>
  <si>
    <t>Q58</t>
  </si>
  <si>
    <t>Dépréciation de l'écart d'acquisition / Goodwill (non récurrent)</t>
  </si>
  <si>
    <t>Q22</t>
  </si>
  <si>
    <t>Ensemble des autres éléments non courants</t>
  </si>
  <si>
    <t>Q74 + Q56 + Q60 + Q24</t>
  </si>
  <si>
    <t>Solde Elements Non Courants</t>
  </si>
  <si>
    <t>Q52</t>
  </si>
  <si>
    <t>RESULTAT OPERATIONNEL</t>
  </si>
  <si>
    <t>Résultat Opérationnel (intégrant des éléments non courants)</t>
  </si>
  <si>
    <t>Résultat Opérationnel (intégrant des éléments non courants) en % du CA</t>
  </si>
  <si>
    <t>COÛT DE
L'ENDETTEMENT 
FINANCIER</t>
  </si>
  <si>
    <t>Coût de l'endettement financier brut</t>
  </si>
  <si>
    <t>Q28</t>
  </si>
  <si>
    <t>Produits de trésorerie et d'équivalents de trésorerie</t>
  </si>
  <si>
    <t>Q27</t>
  </si>
  <si>
    <t>Coût de l'endettement financier net</t>
  </si>
  <si>
    <t>Q30</t>
  </si>
  <si>
    <t>AUTRES ELEMENTS FINANCIERS</t>
  </si>
  <si>
    <t>+/- Gains (perte) de change (realisés &amp; latents)</t>
  </si>
  <si>
    <t>Q100 + Q101</t>
  </si>
  <si>
    <t>+/- Autres produits et charges financières</t>
  </si>
  <si>
    <t>Q31</t>
  </si>
  <si>
    <t>Dot. nettes aux prov. sur actifs fin. courants et non crts</t>
  </si>
  <si>
    <t>Q33</t>
  </si>
  <si>
    <t>Q34</t>
  </si>
  <si>
    <t>RESULTAT AVANT IMPÔTS</t>
  </si>
  <si>
    <t>Q70</t>
  </si>
  <si>
    <t>Quote-part du résultat net des soc. mises en équiv.</t>
  </si>
  <si>
    <t>Q36</t>
  </si>
  <si>
    <t>Autres produits et charges hors exploitation</t>
  </si>
  <si>
    <t>Q102</t>
  </si>
  <si>
    <t>Charge d'impôt</t>
  </si>
  <si>
    <t>Q35</t>
  </si>
  <si>
    <t>Résultat Net des activités poursuivies</t>
  </si>
  <si>
    <t>Q37</t>
  </si>
  <si>
    <t>Résultat Net d'impôt des activités arrêtées ou en cession</t>
  </si>
  <si>
    <t>Q38</t>
  </si>
  <si>
    <t>Résultat Net de l'Exercice</t>
  </si>
  <si>
    <t>Q39</t>
  </si>
  <si>
    <t>Résultat Net de l'Exercice en % du CA</t>
  </si>
  <si>
    <t>Q41</t>
  </si>
  <si>
    <t>Résultat Net Part des Minotritaires</t>
  </si>
  <si>
    <t>Q42</t>
  </si>
  <si>
    <t>FF01</t>
  </si>
  <si>
    <t>FF02</t>
  </si>
  <si>
    <t>FF03</t>
  </si>
  <si>
    <t>FF04</t>
  </si>
  <si>
    <t>Autres produits et charges calculés (dont var impôt différé)</t>
  </si>
  <si>
    <t>FF05</t>
  </si>
  <si>
    <t>FRS004 + FRS007 + FRS111 + FRS052</t>
  </si>
  <si>
    <t>FF06</t>
  </si>
  <si>
    <t>Coût de l'endettemnt financiers</t>
  </si>
  <si>
    <t>FF07</t>
  </si>
  <si>
    <t>Flux liés aux impôts</t>
  </si>
  <si>
    <t>FF08</t>
  </si>
  <si>
    <t>FRS013 + FRS015</t>
  </si>
  <si>
    <t>Autres flux liés à l'activité</t>
  </si>
  <si>
    <t>FF09</t>
  </si>
  <si>
    <t>FRS017</t>
  </si>
  <si>
    <t>Cash-Flow d'activité avant frais financiers versés  et  variation du BFR (en mthd indir)</t>
  </si>
  <si>
    <t>FF00</t>
  </si>
  <si>
    <t>METHODE 
DIRECTE</t>
  </si>
  <si>
    <t>Encaissements Clients</t>
  </si>
  <si>
    <t>FF11</t>
  </si>
  <si>
    <t>FRS061</t>
  </si>
  <si>
    <t>Autres encaissements liés à l'activité</t>
  </si>
  <si>
    <t>FF12</t>
  </si>
  <si>
    <t>FRS062</t>
  </si>
  <si>
    <t>Décaissements Fournisseurs</t>
  </si>
  <si>
    <t>FF13</t>
  </si>
  <si>
    <t>FRS063</t>
  </si>
  <si>
    <t xml:space="preserve">Décaissements Main d'Œuvre </t>
  </si>
  <si>
    <t>FF14</t>
  </si>
  <si>
    <t>FRS064</t>
  </si>
  <si>
    <t>Autres décaissements liés à l'activité</t>
  </si>
  <si>
    <t>FF15</t>
  </si>
  <si>
    <t>FRS065</t>
  </si>
  <si>
    <t>Cash-Flow d'activité</t>
  </si>
  <si>
    <t>FF16</t>
  </si>
  <si>
    <t>FF17</t>
  </si>
  <si>
    <t>FF18</t>
  </si>
  <si>
    <t>Cash-Flow d'activité avant frais financiers versés  et  variation du BFR (en mthd dir)</t>
  </si>
  <si>
    <t>FF10</t>
  </si>
  <si>
    <t>TRONC 
COMMUN</t>
  </si>
  <si>
    <t>Cash-Flow d'activité avant frais financiers versés  et  variation du BFR</t>
  </si>
  <si>
    <t>FF21</t>
  </si>
  <si>
    <t xml:space="preserve">Intérêts financiers nets versés </t>
  </si>
  <si>
    <t>FF22</t>
  </si>
  <si>
    <t xml:space="preserve">Cash-Flow d'activité avant variation du BFR    (FFO) </t>
  </si>
  <si>
    <t>FF23</t>
  </si>
  <si>
    <t>FF24</t>
  </si>
  <si>
    <t>FF20</t>
  </si>
  <si>
    <t>FF31</t>
  </si>
  <si>
    <t>FF32</t>
  </si>
  <si>
    <t>FF33</t>
  </si>
  <si>
    <t>FF36</t>
  </si>
  <si>
    <t>FF37</t>
  </si>
  <si>
    <t>FF38</t>
  </si>
  <si>
    <t>FF30</t>
  </si>
  <si>
    <t>FF51</t>
  </si>
  <si>
    <t>FF52</t>
  </si>
  <si>
    <t>FF53</t>
  </si>
  <si>
    <t>FF54</t>
  </si>
  <si>
    <t>FF55</t>
  </si>
  <si>
    <t>FF56</t>
  </si>
  <si>
    <t>FF50</t>
  </si>
  <si>
    <t>FF60</t>
  </si>
  <si>
    <t>FF70</t>
  </si>
  <si>
    <t>FF90</t>
  </si>
  <si>
    <t>ETAT OCI</t>
  </si>
  <si>
    <t>RESULTAT NET DE L'EXERCICE        [Saisie automatique]</t>
  </si>
  <si>
    <t>Éléments qui ne seront pas reclassés ultérieurement en résultat net   [a]</t>
  </si>
  <si>
    <t>Q76</t>
  </si>
  <si>
    <t>+/- gains ou pertes sur engagements à prestations définies</t>
  </si>
  <si>
    <t>Q77</t>
  </si>
  <si>
    <t>+/- autres éléments non recyclables</t>
  </si>
  <si>
    <t>Q78</t>
  </si>
  <si>
    <t>Éléments qui pourront ultérieurement être reclassés en résultat net   [b]</t>
  </si>
  <si>
    <t>Q82</t>
  </si>
  <si>
    <t>+/- gains ou pertes de change</t>
  </si>
  <si>
    <t>Q84</t>
  </si>
  <si>
    <t>+/- gains ou pertes latents sur instruments financiers</t>
  </si>
  <si>
    <t>Q87</t>
  </si>
  <si>
    <t>+/- gains/pertes sur actifs</t>
  </si>
  <si>
    <t>Q88</t>
  </si>
  <si>
    <t>+/- autres éléments recyclables</t>
  </si>
  <si>
    <t>Q89</t>
  </si>
  <si>
    <t>AUTRES ELEMENTS DU RESULTAT GLOBAL/ETENDU (OCI)   [a+b]</t>
  </si>
  <si>
    <t>Q90</t>
  </si>
  <si>
    <t>RESULTAT GLOBAL DE L'EXERCICE</t>
  </si>
  <si>
    <t>Q91</t>
  </si>
  <si>
    <t>Résultat Global Part du Groupe</t>
  </si>
  <si>
    <t>Q96</t>
  </si>
  <si>
    <t>Résultat Global Part des Minotritaires</t>
  </si>
  <si>
    <t>Q92</t>
  </si>
  <si>
    <r>
      <t xml:space="preserve">1,2 × </t>
    </r>
    <r>
      <rPr>
        <b/>
        <sz val="8"/>
        <color rgb="FF002060"/>
        <rFont val="Aptos Narrow"/>
        <family val="2"/>
        <scheme val="minor"/>
      </rPr>
      <t>Q5</t>
    </r>
  </si>
  <si>
    <r>
      <t xml:space="preserve">360 × </t>
    </r>
    <r>
      <rPr>
        <b/>
        <sz val="8"/>
        <color rgb="FF002060"/>
        <rFont val="Aptos Narrow"/>
        <family val="2"/>
        <scheme val="minor"/>
      </rPr>
      <t>U200</t>
    </r>
  </si>
  <si>
    <t>Chiffre d’affaires (TTC) x 360</t>
  </si>
  <si>
    <r>
      <t xml:space="preserve">1,2 × </t>
    </r>
    <r>
      <rPr>
        <b/>
        <i/>
        <u/>
        <sz val="8"/>
        <color rgb="FFC00000"/>
        <rFont val="Aptos Narrow"/>
        <family val="2"/>
        <scheme val="minor"/>
      </rPr>
      <t>CHF_AFF</t>
    </r>
  </si>
  <si>
    <r>
      <t xml:space="preserve">360 × </t>
    </r>
    <r>
      <rPr>
        <b/>
        <sz val="8"/>
        <color rgb="FF002060"/>
        <rFont val="Aptos Narrow"/>
        <family val="2"/>
        <scheme val="minor"/>
      </rPr>
      <t>U71</t>
    </r>
  </si>
  <si>
    <r>
      <rPr>
        <b/>
        <i/>
        <u/>
        <sz val="8"/>
        <color rgb="FFC00000"/>
        <rFont val="Aptos Narrow"/>
        <family val="2"/>
        <scheme val="minor"/>
      </rPr>
      <t>BFR_NET</t>
    </r>
    <r>
      <rPr>
        <b/>
        <i/>
        <sz val="8"/>
        <color rgb="FFC00000"/>
        <rFont val="Aptos Narrow"/>
        <family val="2"/>
        <scheme val="minor"/>
      </rPr>
      <t xml:space="preserve"> </t>
    </r>
    <r>
      <rPr>
        <sz val="8"/>
        <color theme="1"/>
        <rFont val="Aptos Narrow"/>
        <family val="2"/>
        <scheme val="minor"/>
      </rPr>
      <t xml:space="preserve">+ </t>
    </r>
    <r>
      <rPr>
        <b/>
        <i/>
        <u/>
        <sz val="8"/>
        <color rgb="FFC00000"/>
        <rFont val="Aptos Narrow"/>
        <family val="2"/>
        <scheme val="minor"/>
      </rPr>
      <t>IMMO_TOT_NET</t>
    </r>
  </si>
  <si>
    <r>
      <rPr>
        <b/>
        <sz val="8"/>
        <color rgb="FF002060"/>
        <rFont val="Aptos Narrow"/>
        <family val="2"/>
        <scheme val="minor"/>
      </rPr>
      <t>Q8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Q35</t>
    </r>
  </si>
  <si>
    <t xml:space="preserve"> Q50</t>
  </si>
  <si>
    <r>
      <rPr>
        <b/>
        <sz val="8"/>
        <color rgb="FF002060"/>
        <rFont val="Aptos Narrow"/>
        <family val="2"/>
        <scheme val="minor"/>
      </rPr>
      <t>U2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U6</t>
    </r>
  </si>
  <si>
    <r>
      <rPr>
        <b/>
        <sz val="8"/>
        <color rgb="FF002060"/>
        <rFont val="Aptos Narrow"/>
        <family val="2"/>
        <scheme val="minor"/>
      </rPr>
      <t>U3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U4</t>
    </r>
    <r>
      <rPr>
        <sz val="8"/>
        <color theme="1"/>
        <rFont val="Aptos Narrow"/>
        <family val="2"/>
        <scheme val="minor"/>
      </rPr>
      <t xml:space="preserve"> +</t>
    </r>
    <r>
      <rPr>
        <b/>
        <sz val="8"/>
        <color rgb="FF002060"/>
        <rFont val="Aptos Narrow"/>
        <family val="2"/>
        <scheme val="minor"/>
      </rPr>
      <t xml:space="preserve"> U5 </t>
    </r>
    <r>
      <rPr>
        <sz val="8"/>
        <color theme="1"/>
        <rFont val="Aptos Narrow"/>
        <family val="2"/>
        <scheme val="minor"/>
      </rPr>
      <t xml:space="preserve">+ </t>
    </r>
    <r>
      <rPr>
        <b/>
        <sz val="8"/>
        <color rgb="FF002060"/>
        <rFont val="Aptos Narrow"/>
        <family val="2"/>
        <scheme val="minor"/>
      </rPr>
      <t>U115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U116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U7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U8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U9</t>
    </r>
  </si>
  <si>
    <r>
      <rPr>
        <b/>
        <sz val="8"/>
        <color rgb="FF002060"/>
        <rFont val="Aptos Narrow"/>
        <family val="2"/>
        <scheme val="minor"/>
      </rPr>
      <t>U1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U14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U351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U352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U19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U303</t>
    </r>
  </si>
  <si>
    <r>
      <t>Moyenne(</t>
    </r>
    <r>
      <rPr>
        <b/>
        <i/>
        <u/>
        <sz val="8"/>
        <color rgb="FFC00000"/>
        <rFont val="Aptos Narrow"/>
        <family val="2"/>
        <scheme val="minor"/>
      </rPr>
      <t>TOT_BIL-1</t>
    </r>
    <r>
      <rPr>
        <sz val="8"/>
        <color theme="1"/>
        <rFont val="Aptos Narrow"/>
        <family val="2"/>
        <scheme val="minor"/>
      </rPr>
      <t xml:space="preserve"> ;</t>
    </r>
    <r>
      <rPr>
        <b/>
        <i/>
        <u/>
        <sz val="8"/>
        <color rgb="FFC00000"/>
        <rFont val="Aptos Narrow"/>
        <family val="2"/>
        <scheme val="minor"/>
      </rPr>
      <t xml:space="preserve"> TOT_BIL</t>
    </r>
    <r>
      <rPr>
        <sz val="8"/>
        <color theme="1"/>
        <rFont val="Aptos Narrow"/>
        <family val="2"/>
        <scheme val="minor"/>
      </rPr>
      <t>)</t>
    </r>
  </si>
  <si>
    <r>
      <rPr>
        <b/>
        <sz val="8"/>
        <color rgb="FF002060"/>
        <rFont val="Aptos Narrow"/>
        <family val="2"/>
        <scheme val="minor"/>
      </rPr>
      <t>U22</t>
    </r>
    <r>
      <rPr>
        <sz val="8"/>
        <color theme="1"/>
        <rFont val="Aptos Narrow"/>
        <family val="2"/>
        <scheme val="minor"/>
      </rPr>
      <t xml:space="preserve"> - </t>
    </r>
    <r>
      <rPr>
        <b/>
        <sz val="8"/>
        <color rgb="FF002060"/>
        <rFont val="Aptos Narrow"/>
        <family val="2"/>
        <scheme val="minor"/>
      </rPr>
      <t>U108</t>
    </r>
  </si>
  <si>
    <r>
      <rPr>
        <b/>
        <i/>
        <u/>
        <sz val="8"/>
        <color rgb="FFC00000"/>
        <rFont val="Aptos Narrow"/>
        <family val="2"/>
        <scheme val="minor"/>
      </rPr>
      <t>DET_FIN_1AN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Q28</t>
    </r>
  </si>
  <si>
    <r>
      <rPr>
        <b/>
        <sz val="8"/>
        <color rgb="FF002060"/>
        <rFont val="Aptos Narrow"/>
        <family val="2"/>
        <scheme val="minor"/>
      </rPr>
      <t>U53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U63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U357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U71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U361</t>
    </r>
  </si>
  <si>
    <r>
      <rPr>
        <b/>
        <sz val="8"/>
        <color rgb="FF002060"/>
        <rFont val="Aptos Narrow"/>
        <family val="2"/>
        <scheme val="minor"/>
      </rPr>
      <t>U161</t>
    </r>
    <r>
      <rPr>
        <sz val="8"/>
        <color theme="1"/>
        <rFont val="Aptos Narrow"/>
        <family val="2"/>
        <scheme val="minor"/>
      </rPr>
      <t xml:space="preserve"> + </t>
    </r>
    <r>
      <rPr>
        <b/>
        <sz val="8"/>
        <color rgb="FF002060"/>
        <rFont val="Aptos Narrow"/>
        <family val="2"/>
        <scheme val="minor"/>
      </rPr>
      <t>U52</t>
    </r>
  </si>
  <si>
    <t>H01</t>
  </si>
  <si>
    <t>H02</t>
  </si>
  <si>
    <t>H03</t>
  </si>
  <si>
    <t>H04</t>
  </si>
  <si>
    <t>H06</t>
  </si>
  <si>
    <t>H07</t>
  </si>
  <si>
    <t>H08</t>
  </si>
  <si>
    <t>H09</t>
  </si>
  <si>
    <t>H11</t>
  </si>
  <si>
    <t>H12</t>
  </si>
  <si>
    <t>H13</t>
  </si>
  <si>
    <t>ACTIF</t>
  </si>
  <si>
    <t>ACTIF 
NON COURANT</t>
  </si>
  <si>
    <t>TOTAL ACTIFS NON COURANTS</t>
  </si>
  <si>
    <t>ECART D'ACQUISITION</t>
  </si>
  <si>
    <t>ECART D'ACQUISITION / GOODWILL (Net)</t>
  </si>
  <si>
    <t>IMMOBILSATIONS INCORPORELLES</t>
  </si>
  <si>
    <t>IMMOBILSATIONS INCORPORELLES (Net)</t>
  </si>
  <si>
    <t>Dont immo. incorporelles non réévaluées/non dépréciées</t>
  </si>
  <si>
    <t>U11</t>
  </si>
  <si>
    <t>Dont immo. incorporelles réévaluées/dépréciées</t>
  </si>
  <si>
    <t>U12</t>
  </si>
  <si>
    <t>Dont nouvelles immo. Incorporelles</t>
  </si>
  <si>
    <t>U13</t>
  </si>
  <si>
    <t>Dont Amortissement des Immo incorporelles</t>
  </si>
  <si>
    <t>IMMOBILSATIONS CORPORELLES</t>
  </si>
  <si>
    <t>IMMOBILSATIONS CORPORELLES (Net)</t>
  </si>
  <si>
    <t>Dont immo. corporelles non réévaluées</t>
  </si>
  <si>
    <t>Dont immo. corporelles réévaluées</t>
  </si>
  <si>
    <t>Dont nouvelles immo. Corporelles</t>
  </si>
  <si>
    <t>Dont immo. Travaux en cours</t>
  </si>
  <si>
    <t>U115</t>
  </si>
  <si>
    <t>Dont avances et acomptes versés</t>
  </si>
  <si>
    <t>U116</t>
  </si>
  <si>
    <t>Dont  Amortissement des Immo corporelles</t>
  </si>
  <si>
    <t>IMMEUBLES 
DE PLACEMENT</t>
  </si>
  <si>
    <t>IMMEUBLES DE PLACEMENT (Net)</t>
  </si>
  <si>
    <t>Dont immeubles de placement non réévalués/dépréciés</t>
  </si>
  <si>
    <t>Dont immeubles de placement réévalués/dépréciés</t>
  </si>
  <si>
    <t>Dont nouveaux immeubles de placement</t>
  </si>
  <si>
    <t>Dont  Amortissement des Immeubles de placement</t>
  </si>
  <si>
    <t>ACTIFS FINANCIERS NON COURANTS (incl. dérivés et instr. de hedge) (Net)</t>
  </si>
  <si>
    <t>Dont produits dérivés</t>
  </si>
  <si>
    <t>U353</t>
  </si>
  <si>
    <t>Dont instruments de hedge</t>
  </si>
  <si>
    <t>U354</t>
  </si>
  <si>
    <t>Dont  Amortissement des  actifs financiers non courants</t>
  </si>
  <si>
    <t>AUTRES ACTIFS NON COURANTS (Net)</t>
  </si>
  <si>
    <t>Dont Droits d'utilisation IFRS16</t>
  </si>
  <si>
    <t>U201</t>
  </si>
  <si>
    <t>Dont Avantages du personnel</t>
  </si>
  <si>
    <t>U18</t>
  </si>
  <si>
    <t>Dont Participations, sociétés mises en équivalence et prêts rattachés</t>
  </si>
  <si>
    <t>U20</t>
  </si>
  <si>
    <t>Dont Impôts différés actifs et autres créances fiscales</t>
  </si>
  <si>
    <t>U21</t>
  </si>
  <si>
    <t>Dont Actifs biologiques non courants</t>
  </si>
  <si>
    <t>U301</t>
  </si>
  <si>
    <t>Dont  Amortissement des autres actifs non courants</t>
  </si>
  <si>
    <t>ACTIF 
COURANT</t>
  </si>
  <si>
    <t>TOTAL ACTIFS COURANTS</t>
  </si>
  <si>
    <t>U22</t>
  </si>
  <si>
    <t>STOCKS (Net)</t>
  </si>
  <si>
    <t>Dont Matières Premières</t>
  </si>
  <si>
    <t>U25</t>
  </si>
  <si>
    <t>Dont Encours de production</t>
  </si>
  <si>
    <t>U26</t>
  </si>
  <si>
    <t>Dont Produits finis</t>
  </si>
  <si>
    <t>U27</t>
  </si>
  <si>
    <t>Dont Amortissements des stocks en en-cours</t>
  </si>
  <si>
    <t>CREANCES CLIENTS ET COMPTES RATTACHES (Net)</t>
  </si>
  <si>
    <t>Créances clients (Net)</t>
  </si>
  <si>
    <t>Autres comptes rattachés aux créances clients (Net)</t>
  </si>
  <si>
    <t>Dont Avances et acomptes versés (sur actifs courants)</t>
  </si>
  <si>
    <t>U114</t>
  </si>
  <si>
    <t>Dont créances mobilisées</t>
  </si>
  <si>
    <t>U32</t>
  </si>
  <si>
    <t>Dont Autres créances</t>
  </si>
  <si>
    <t>U31</t>
  </si>
  <si>
    <t>ACTIFS FINANCIERS COURANTS</t>
  </si>
  <si>
    <t>ACTIFS FINANCIERS COURANTS (Net)</t>
  </si>
  <si>
    <t>Dont prêts et autres créances</t>
  </si>
  <si>
    <t>U103</t>
  </si>
  <si>
    <t>Dont autres actifs financiers (incluant les produits dérivés)</t>
  </si>
  <si>
    <t>U104</t>
  </si>
  <si>
    <t>Dont autres actifs circulants (incluant les participations CT)</t>
  </si>
  <si>
    <t>U37</t>
  </si>
  <si>
    <t>Dont créances sociales et fiscales</t>
  </si>
  <si>
    <t>U106</t>
  </si>
  <si>
    <t>Dont créances sur les socétés du Groupe et actionnaires</t>
  </si>
  <si>
    <t>U107</t>
  </si>
  <si>
    <t>Dont charges constatées / payées d'avance</t>
  </si>
  <si>
    <t>U108</t>
  </si>
  <si>
    <t>Dont Amortissement des actifs financiers courants</t>
  </si>
  <si>
    <t>AUTRES ACTIFS 
COURANTS</t>
  </si>
  <si>
    <t>AUTRES ACTIFS COURANTS (Net)</t>
  </si>
  <si>
    <t>Dont Actifs d'impôt (exigible)</t>
  </si>
  <si>
    <t>U35</t>
  </si>
  <si>
    <t>Dont Actifs biologiques courants</t>
  </si>
  <si>
    <t>U302</t>
  </si>
  <si>
    <t>Dont instruments dérivés relatifs à l'exploitation courante</t>
  </si>
  <si>
    <t>U101</t>
  </si>
  <si>
    <t>Dont Amortissement des autres actifs courants</t>
  </si>
  <si>
    <t>TRESORERIE 
ET EQUIVALENTS 
DE TRESORERIE</t>
  </si>
  <si>
    <t>TRESORERIE ET EQUIVALENTS DE TRESORERIE (hors découverts bancaires) (Net)</t>
  </si>
  <si>
    <t>Dont encaisse affectée, trésorerie soumise à restriction</t>
  </si>
  <si>
    <t>U149</t>
  </si>
  <si>
    <t>Dont Amortissement de trésorerie et équivalents de trésorerie</t>
  </si>
  <si>
    <t>ACTIFS CLASSÉS COMME DETENUS EN VUE DE LA VENTE</t>
  </si>
  <si>
    <t xml:space="preserve"> TOTAL ACTIF</t>
  </si>
  <si>
    <t xml:space="preserve">U41 </t>
  </si>
  <si>
    <t>TOTAL ACTIF pré-IFRS16</t>
  </si>
  <si>
    <t>U41init</t>
  </si>
  <si>
    <t>PASSIF</t>
  </si>
  <si>
    <t>CAPITAUX PROPRES TOTAUX</t>
  </si>
  <si>
    <t>U161</t>
  </si>
  <si>
    <t>Prime d'émission</t>
  </si>
  <si>
    <t>U45</t>
  </si>
  <si>
    <t>Dont primes sur emprunts hybrides</t>
  </si>
  <si>
    <t>U46</t>
  </si>
  <si>
    <t>Réserves</t>
  </si>
  <si>
    <t>U181</t>
  </si>
  <si>
    <t>Dont Réserves résultant des écarts de conversions</t>
  </si>
  <si>
    <t>U173</t>
  </si>
  <si>
    <t>Actions propres (autocontrôle)</t>
  </si>
  <si>
    <t>U174</t>
  </si>
  <si>
    <t>Dettes classées ou converties en capitaux propres (ORA, TSDI…)</t>
  </si>
  <si>
    <t>U172</t>
  </si>
  <si>
    <t>U47</t>
  </si>
  <si>
    <t>U48</t>
  </si>
  <si>
    <t>MINORITAIRES</t>
  </si>
  <si>
    <t>Intérêts minoritaires</t>
  </si>
  <si>
    <t>PASSIFS NON COURANTS</t>
  </si>
  <si>
    <t>PASSIFS NON COURANTS TOTAUX</t>
  </si>
  <si>
    <t>U52</t>
  </si>
  <si>
    <t>BADWILL</t>
  </si>
  <si>
    <t>Dont Dettes financières &gt; 1 an pré-IFRS16</t>
  </si>
  <si>
    <t>U53init</t>
  </si>
  <si>
    <t>Dont TSDI et autres titres participatifs</t>
  </si>
  <si>
    <t>U54</t>
  </si>
  <si>
    <t>Dont emprunts hybrides / obligations convertibles</t>
  </si>
  <si>
    <t>U55</t>
  </si>
  <si>
    <t>Dont emprunts obligataires</t>
  </si>
  <si>
    <t>U56</t>
  </si>
  <si>
    <t xml:space="preserve">Dettes locatives &gt; 1 an  IFRS16 </t>
  </si>
  <si>
    <t>U182</t>
  </si>
  <si>
    <t>Dont Provisions pour retraite et avantages du personnel</t>
  </si>
  <si>
    <t>U59</t>
  </si>
  <si>
    <t>Dont Passifs d'impôt différé</t>
  </si>
  <si>
    <t>U58</t>
  </si>
  <si>
    <t>Dont Prêts d'actionnaires et comptes courants d'associés</t>
  </si>
  <si>
    <t>U179</t>
  </si>
  <si>
    <t>PRE-IFRS16</t>
  </si>
  <si>
    <t>PASSIFS NON COURANTS pré-IFRS16</t>
  </si>
  <si>
    <t>U52init</t>
  </si>
  <si>
    <t>PASSIFS COURANTS</t>
  </si>
  <si>
    <t>PASSIFS COURANTS TOTAUX</t>
  </si>
  <si>
    <t>Dont Dettes financières &lt; 1 an (dont portion courante des dettes à LT) pré-IFRS16</t>
  </si>
  <si>
    <t>U63init</t>
  </si>
  <si>
    <t>U64</t>
  </si>
  <si>
    <t>U65</t>
  </si>
  <si>
    <t>U66</t>
  </si>
  <si>
    <t>Dont mobilisation de comptes clients</t>
  </si>
  <si>
    <t>U67</t>
  </si>
  <si>
    <t>Dont concours bancaires courants / découverts bancaires</t>
  </si>
  <si>
    <t>Dettes locatives &lt; 1 an IFRS16</t>
  </si>
  <si>
    <t>U183</t>
  </si>
  <si>
    <t>Dont provisions sur garanties données</t>
  </si>
  <si>
    <t>U74</t>
  </si>
  <si>
    <t>Dont provisions pour risques et charges</t>
  </si>
  <si>
    <t>U73</t>
  </si>
  <si>
    <t>FOURNISSEURS ET
COMPTES RATTACHES</t>
  </si>
  <si>
    <t>Dont Avances et acomptes</t>
  </si>
  <si>
    <t>U176</t>
  </si>
  <si>
    <t>Dont Autres créditeurs</t>
  </si>
  <si>
    <t>U180</t>
  </si>
  <si>
    <t>Dont Passifs d'impôt exigible</t>
  </si>
  <si>
    <t>U70</t>
  </si>
  <si>
    <t>Dont Autres passifs financiers et juste valeur des instruments financiers</t>
  </si>
  <si>
    <t>U177</t>
  </si>
  <si>
    <t>PASSIFS COURANTS pré-IFRS16</t>
  </si>
  <si>
    <t>U62init</t>
  </si>
  <si>
    <r>
      <t>PASSIFS DESTINÉS A ETRE C</t>
    </r>
    <r>
      <rPr>
        <sz val="9"/>
        <color indexed="8"/>
        <rFont val="Calibri"/>
        <family val="2"/>
      </rPr>
      <t>É</t>
    </r>
    <r>
      <rPr>
        <sz val="9"/>
        <color indexed="8"/>
        <rFont val="Aptos Narrow"/>
        <family val="2"/>
        <scheme val="minor"/>
      </rPr>
      <t>DÉS</t>
    </r>
  </si>
  <si>
    <t xml:space="preserve"> TOTAL PASSIFS</t>
  </si>
  <si>
    <t>U161 + U52 + U62 + U69</t>
  </si>
  <si>
    <t>TOTAL PASSIFS pré-IFRS16</t>
  </si>
  <si>
    <t>U78init</t>
  </si>
  <si>
    <t>DMLTB1ifrs16</t>
  </si>
  <si>
    <t>OPERATIONNEL 
COURANT</t>
  </si>
  <si>
    <t>Dont Loyers Net</t>
  </si>
  <si>
    <t>Q51</t>
  </si>
  <si>
    <t>Autres produits de l'activité (inc. Brevets &amp; licenses)</t>
  </si>
  <si>
    <t>Chiffre d'affaires total</t>
  </si>
  <si>
    <t xml:space="preserve">MARGE BRUTE </t>
  </si>
  <si>
    <t>Q47</t>
  </si>
  <si>
    <t>CHARGES 
OPERATIONNELLES</t>
  </si>
  <si>
    <t>Dont dépenses administratives</t>
  </si>
  <si>
    <t>Q48</t>
  </si>
  <si>
    <t>Dont coûts de distribution, promotion et publicité</t>
  </si>
  <si>
    <t>Q49</t>
  </si>
  <si>
    <t>Dont Dotations nettes aux amortissements sur les actifs IFRS16</t>
  </si>
  <si>
    <t>Q105</t>
  </si>
  <si>
    <t>Dont Dotations nettes aux amortissements pré-IFRS16</t>
  </si>
  <si>
    <t>Q14init</t>
  </si>
  <si>
    <t>Var. stocks prod. en cours et prod. finis</t>
  </si>
  <si>
    <t>ROC</t>
  </si>
  <si>
    <t>RESULTAT OPERATIONNEL COURANT  (EBIT)</t>
  </si>
  <si>
    <t>[EBITDA courant + D&amp;A of right of use Assets]</t>
  </si>
  <si>
    <t>ITRR225</t>
  </si>
  <si>
    <t>EBITDA courant pré IFRS16</t>
  </si>
  <si>
    <t>Q104</t>
  </si>
  <si>
    <t xml:space="preserve">ELEMENTS  
NON COURANTS </t>
  </si>
  <si>
    <t>SUBVENTIONS 
&amp; CESSIONS</t>
  </si>
  <si>
    <t>+/- Participations dans les entités sous contrôle commun ("SMEs", "JVs")</t>
  </si>
  <si>
    <t>Q74</t>
  </si>
  <si>
    <t>Coûts de restructurations et charges assimilées</t>
  </si>
  <si>
    <t>Q56</t>
  </si>
  <si>
    <t>Options sur actions octroyées à la direction et aux employés</t>
  </si>
  <si>
    <t>Q60</t>
  </si>
  <si>
    <t>Autres produits et charges non récurrents</t>
  </si>
  <si>
    <t>Q24</t>
  </si>
  <si>
    <t>ELEMENTS NON COURANTS</t>
  </si>
  <si>
    <t>RESULTAT OPERATIONNEL (intégrant des éléments non courants)</t>
  </si>
  <si>
    <r>
      <t xml:space="preserve">Coût de l'endettement financier brut   </t>
    </r>
    <r>
      <rPr>
        <b/>
        <sz val="9"/>
        <color rgb="FFC00000"/>
        <rFont val="Aptos Narrow"/>
        <family val="2"/>
        <scheme val="minor"/>
      </rPr>
      <t xml:space="preserve">  [à saisir en positif]</t>
    </r>
  </si>
  <si>
    <t>Dont intérêts sur produits hybrides, obligations convertibles</t>
  </si>
  <si>
    <t>Q29</t>
  </si>
  <si>
    <t>Dont Intérêts sur dette locative IFRS16</t>
  </si>
  <si>
    <t>Q29ifrs16</t>
  </si>
  <si>
    <t>Dont coût de l'endettement financier brut pré-IFRS16</t>
  </si>
  <si>
    <t>Q28init</t>
  </si>
  <si>
    <r>
      <t xml:space="preserve">Produits de trésorerie et d'équivalents de trésorerie </t>
    </r>
    <r>
      <rPr>
        <b/>
        <sz val="9"/>
        <color rgb="FFC00000"/>
        <rFont val="Aptos Narrow"/>
        <family val="2"/>
        <scheme val="minor"/>
      </rPr>
      <t xml:space="preserve">    [à saisir en positif]</t>
    </r>
  </si>
  <si>
    <t>+/- Gains (perte) de change- realisés</t>
  </si>
  <si>
    <t>Q100</t>
  </si>
  <si>
    <t>+/- Gains (perte) de change- latents</t>
  </si>
  <si>
    <t>Q101</t>
  </si>
  <si>
    <t>+/- Autres charges et produits financiers (incl. dotation s/ actifs financiers)</t>
  </si>
  <si>
    <t>Q94</t>
  </si>
  <si>
    <t>RESULTAT NET DE L'EXERCICE</t>
  </si>
  <si>
    <t>RESULTAT NET DES ACTIVITES POURSUIVIES</t>
  </si>
  <si>
    <t>PART DU GROUPE
&amp; MINORITAIRES</t>
  </si>
  <si>
    <t>RESULTAT NET PART DU GROUPE</t>
  </si>
  <si>
    <t>RESULTAT NET PART DES MINORITAIRES</t>
  </si>
  <si>
    <r>
      <t xml:space="preserve">RESULTAT NET DE L'EXERCICE </t>
    </r>
    <r>
      <rPr>
        <b/>
        <sz val="9"/>
        <color rgb="FF0070C0"/>
        <rFont val="Aptos Narrow"/>
        <family val="2"/>
        <scheme val="minor"/>
      </rPr>
      <t xml:space="preserve">       [Saisie automatique]</t>
    </r>
  </si>
  <si>
    <t>AUTRES ELEMENTS 
DU RESULTAT 
GLOBAL/ETENDU</t>
  </si>
  <si>
    <r>
      <t>ELEMENTS 
NON RECLASS</t>
    </r>
    <r>
      <rPr>
        <b/>
        <sz val="9"/>
        <color indexed="8"/>
        <rFont val="Calibri"/>
        <family val="2"/>
      </rPr>
      <t>É</t>
    </r>
    <r>
      <rPr>
        <b/>
        <sz val="9.9"/>
        <color indexed="8"/>
        <rFont val="Calibri"/>
        <family val="2"/>
      </rPr>
      <t>S
ULTÉRIEUREMENT</t>
    </r>
    <r>
      <rPr>
        <b/>
        <sz val="9"/>
        <color indexed="8"/>
        <rFont val="Aptos Narrow"/>
        <family val="2"/>
        <scheme val="minor"/>
      </rPr>
      <t xml:space="preserve">
EN RESULTAT NET
</t>
    </r>
  </si>
  <si>
    <t>Dont Eléments de la quote-part des gains et pertes comptabilisés directement en capitaux propres des entreprises mises en équivalence</t>
  </si>
  <si>
    <t>Q301</t>
  </si>
  <si>
    <t>Dont Réévaluation des instruments de capitaux propres</t>
  </si>
  <si>
    <t>Q302</t>
  </si>
  <si>
    <t>Dont Réévaluation des immobilisations</t>
  </si>
  <si>
    <t>Q303</t>
  </si>
  <si>
    <t>Dont Impôts liés 
(ou : Présentation des éléments précédents en montants net d'impôts)</t>
  </si>
  <si>
    <t>Q304</t>
  </si>
  <si>
    <t>ELEMENTS 
RECLASSÉS
ULTÉRIEUREMENT
EN RESULTAT NET</t>
  </si>
  <si>
    <t>Q305</t>
  </si>
  <si>
    <t>Q306</t>
  </si>
  <si>
    <t>Dont Impôts liés (ou : Présentation des éléments précédents en montants net d'impôts)</t>
  </si>
  <si>
    <t>Q307</t>
  </si>
  <si>
    <t>RESULTAT GLOBAL</t>
  </si>
  <si>
    <t>RESULTAT GLOBAL PART DU GROUPE</t>
  </si>
  <si>
    <t>RESULTAT GLOBAL PART DES MINORITAIRES</t>
  </si>
  <si>
    <t>FLUX DE TRESORERIE 
LIES A L'ACTIVITE</t>
  </si>
  <si>
    <t>CASH FLOW 
OPERATIONNELS 
(AVANT ∆BFR) 
Option 1 : 
Methode Indirecte</t>
  </si>
  <si>
    <t>Résultat net des entreprises intégrées</t>
  </si>
  <si>
    <t>ICF14</t>
  </si>
  <si>
    <t>+/- Quote-part effective de résultat revenant aux entités associées</t>
  </si>
  <si>
    <t>ICF21</t>
  </si>
  <si>
    <t>+/- Annulation des dividendes (sociétés non consolidées)</t>
  </si>
  <si>
    <t>ICF22</t>
  </si>
  <si>
    <t>+/- Dotations (reprises) aux amortissements, dépréciation et provisions non courantes</t>
  </si>
  <si>
    <t>ICF23</t>
  </si>
  <si>
    <t>+/- Amortissement des actifs incorporels</t>
  </si>
  <si>
    <t>ICF24</t>
  </si>
  <si>
    <t>+/- Plus et moins values de cession d'actifs</t>
  </si>
  <si>
    <t>ICF25</t>
  </si>
  <si>
    <t>+/- Rémunérations en actions</t>
  </si>
  <si>
    <t>ICF28</t>
  </si>
  <si>
    <t>+/- Contentieux et pénalités</t>
  </si>
  <si>
    <t>ICF51</t>
  </si>
  <si>
    <t>-/+ Gains et pertes latents liés aux variations de juste valeur</t>
  </si>
  <si>
    <t>ICF301</t>
  </si>
  <si>
    <t>-/+ Profits et pertes de dilution</t>
  </si>
  <si>
    <t>ICF302</t>
  </si>
  <si>
    <t>+/- Autres</t>
  </si>
  <si>
    <t>ICF29</t>
  </si>
  <si>
    <t>CAPACITE D'AUTOFINANCEMENT</t>
  </si>
  <si>
    <t>ICF330</t>
  </si>
  <si>
    <t>+/- Coût de l'endettement financier net</t>
  </si>
  <si>
    <t>ICF26</t>
  </si>
  <si>
    <t>+/- Impôts (dont impôts différés et crédits d'impôt)</t>
  </si>
  <si>
    <t>ICF27</t>
  </si>
  <si>
    <r>
      <t xml:space="preserve">Impôt versé       </t>
    </r>
    <r>
      <rPr>
        <b/>
        <sz val="9"/>
        <color rgb="FFC00000"/>
        <rFont val="Aptos Narrow"/>
        <family val="2"/>
        <scheme val="minor"/>
      </rPr>
      <t xml:space="preserve">    [à saisir en négatif]</t>
    </r>
  </si>
  <si>
    <t>ICF329</t>
  </si>
  <si>
    <r>
      <t>Cash flow avant frais financiers versés  et  variation du BFR</t>
    </r>
    <r>
      <rPr>
        <b/>
        <sz val="9"/>
        <color rgb="FF0070C0"/>
        <rFont val="Aptos Narrow"/>
        <family val="2"/>
        <scheme val="minor"/>
      </rPr>
      <t xml:space="preserve">        [Saisie automatique]</t>
    </r>
  </si>
  <si>
    <t>ICF52</t>
  </si>
  <si>
    <r>
      <t>Frais financiers bruts versés (cash)</t>
    </r>
    <r>
      <rPr>
        <b/>
        <sz val="9"/>
        <color rgb="FFC00000"/>
        <rFont val="Aptos Narrow"/>
        <family val="2"/>
        <scheme val="minor"/>
      </rPr>
      <t xml:space="preserve">   [à saisir en négatif]</t>
    </r>
  </si>
  <si>
    <t>ICF53</t>
  </si>
  <si>
    <t>Dont Intérêt sur dette locative IFRS16</t>
  </si>
  <si>
    <t>ICF53ifrs16</t>
  </si>
  <si>
    <r>
      <t xml:space="preserve">Cash-flow avant variation de BFR (FFO)     </t>
    </r>
    <r>
      <rPr>
        <b/>
        <sz val="9"/>
        <color rgb="FF0070C0"/>
        <rFont val="Aptos Narrow"/>
        <family val="2"/>
        <scheme val="minor"/>
      </rPr>
      <t xml:space="preserve">   [Saisie automatique]</t>
    </r>
  </si>
  <si>
    <t>ICF01a</t>
  </si>
  <si>
    <t>CASH FLOW 
OPERATIONNELS 
(AVANT ∆BFR) 
Option 2 : 
Methode Directe</t>
  </si>
  <si>
    <t>EBITDA IFRS16 (publié)</t>
  </si>
  <si>
    <t>ICF15ifrs16</t>
  </si>
  <si>
    <t>Impôt (cash)</t>
  </si>
  <si>
    <t>ICF31</t>
  </si>
  <si>
    <t>+ Contentieux et pénalités</t>
  </si>
  <si>
    <t>ICF51bis</t>
  </si>
  <si>
    <t>ICF32</t>
  </si>
  <si>
    <r>
      <t xml:space="preserve">Cash flow avant frais financiers versés  et  variation du BFR      </t>
    </r>
    <r>
      <rPr>
        <b/>
        <sz val="9"/>
        <color rgb="FF0070C0"/>
        <rFont val="Aptos Narrow"/>
        <family val="2"/>
        <scheme val="minor"/>
      </rPr>
      <t xml:space="preserve">  [Saisie automatique]</t>
    </r>
  </si>
  <si>
    <t>ICF01b</t>
  </si>
  <si>
    <r>
      <t xml:space="preserve">Frais financiers bruts versés (cash) </t>
    </r>
    <r>
      <rPr>
        <b/>
        <sz val="9"/>
        <color rgb="FFC00000"/>
        <rFont val="Aptos Narrow"/>
        <family val="2"/>
        <scheme val="minor"/>
      </rPr>
      <t xml:space="preserve">  [à saisir en négatif]</t>
    </r>
  </si>
  <si>
    <t>ICF54</t>
  </si>
  <si>
    <t>ICF54ifrs16</t>
  </si>
  <si>
    <r>
      <t xml:space="preserve">Cash-flow avant variation de BFR (FFO)       </t>
    </r>
    <r>
      <rPr>
        <b/>
        <sz val="9"/>
        <color rgb="FF0070C0"/>
        <rFont val="Aptos Narrow"/>
        <family val="2"/>
        <scheme val="minor"/>
      </rPr>
      <t xml:space="preserve"> [Saisie automatique]</t>
    </r>
  </si>
  <si>
    <t>ICF56</t>
  </si>
  <si>
    <t>CASH FLOW 
OPERATIONNELS 
(APRES ∆BFR)</t>
  </si>
  <si>
    <r>
      <t xml:space="preserve">Cash flow avant frais financiers versés  et  variation du BFR    </t>
    </r>
    <r>
      <rPr>
        <b/>
        <sz val="9"/>
        <color rgb="FF0070C0"/>
        <rFont val="Aptos Narrow"/>
        <family val="2"/>
        <scheme val="minor"/>
      </rPr>
      <t xml:space="preserve">    [Saisie automatique]</t>
    </r>
  </si>
  <si>
    <t xml:space="preserve">ICF52bis </t>
  </si>
  <si>
    <r>
      <t xml:space="preserve">Frais financiers bruts versés (cash)       </t>
    </r>
    <r>
      <rPr>
        <b/>
        <sz val="9"/>
        <color rgb="FF0070C0"/>
        <rFont val="Aptos Narrow"/>
        <family val="2"/>
        <scheme val="minor"/>
      </rPr>
      <t xml:space="preserve">    [Saisie automatique]</t>
    </r>
  </si>
  <si>
    <t xml:space="preserve">   ICF53bis </t>
  </si>
  <si>
    <r>
      <t xml:space="preserve">Dont Intérêt sur dette locative IFRS16        </t>
    </r>
    <r>
      <rPr>
        <b/>
        <i/>
        <sz val="9"/>
        <color rgb="FF0070C0"/>
        <rFont val="Aptos Narrow"/>
        <family val="2"/>
        <scheme val="minor"/>
      </rPr>
      <t xml:space="preserve"> [Saisie automatique]</t>
    </r>
  </si>
  <si>
    <t xml:space="preserve">   ICF54ter </t>
  </si>
  <si>
    <r>
      <t xml:space="preserve">Cash-flow avant variation de BFR ("FFO")       </t>
    </r>
    <r>
      <rPr>
        <b/>
        <sz val="9"/>
        <color rgb="FF0070C0"/>
        <rFont val="Aptos Narrow"/>
        <family val="2"/>
        <scheme val="minor"/>
      </rPr>
      <t xml:space="preserve"> [Saisie automatique]</t>
    </r>
  </si>
  <si>
    <t xml:space="preserve">ICF01 </t>
  </si>
  <si>
    <t>Variation du BFR (+/-)</t>
  </si>
  <si>
    <t>ICF02</t>
  </si>
  <si>
    <t>Aug. (dim.) des stocks</t>
  </si>
  <si>
    <t>ICF45</t>
  </si>
  <si>
    <t>Aug. (dim.) des créances commerciales</t>
  </si>
  <si>
    <t>ICF46</t>
  </si>
  <si>
    <t>Aug. (dim.) des autres dettes fournisseurs</t>
  </si>
  <si>
    <t>ICF47</t>
  </si>
  <si>
    <t>Variation des autres actifs et passifs</t>
  </si>
  <si>
    <t>ICF48</t>
  </si>
  <si>
    <t>ICF49</t>
  </si>
  <si>
    <r>
      <t xml:space="preserve">A - CASH FLOW OPERATIONNELS    </t>
    </r>
    <r>
      <rPr>
        <b/>
        <sz val="9"/>
        <color rgb="FF0070C0"/>
        <rFont val="Aptos Narrow"/>
        <family val="2"/>
        <scheme val="minor"/>
      </rPr>
      <t xml:space="preserve">    [Saisie automatique]</t>
    </r>
  </si>
  <si>
    <t>ICF03</t>
  </si>
  <si>
    <t>FLUX DE TRESORERIE 
LIES AUX OPERATIONS 
D'INVESTISSEMENT</t>
  </si>
  <si>
    <r>
      <t xml:space="preserve">Acquisitions d'Immobilisations corporelles et incorporelles </t>
    </r>
    <r>
      <rPr>
        <b/>
        <sz val="9"/>
        <color rgb="FFC00000"/>
        <rFont val="Aptos Narrow"/>
        <family val="2"/>
        <scheme val="minor"/>
      </rPr>
      <t xml:space="preserve">    [à saisir en négatif]</t>
    </r>
  </si>
  <si>
    <t>ICF34</t>
  </si>
  <si>
    <r>
      <t xml:space="preserve">Cessions d'Immobilisations corporelles et incorporelles  </t>
    </r>
    <r>
      <rPr>
        <b/>
        <sz val="9"/>
        <color rgb="FFC00000"/>
        <rFont val="Aptos Narrow"/>
        <family val="2"/>
        <scheme val="minor"/>
      </rPr>
      <t xml:space="preserve">   [à saisir en positif]</t>
    </r>
  </si>
  <si>
    <t>ICF35</t>
  </si>
  <si>
    <r>
      <t xml:space="preserve">Subventions d'investissement reçues </t>
    </r>
    <r>
      <rPr>
        <b/>
        <sz val="9"/>
        <color rgb="FFC00000"/>
        <rFont val="Aptos Narrow"/>
        <family val="2"/>
        <scheme val="minor"/>
      </rPr>
      <t xml:space="preserve">    [à saisir en positif]</t>
    </r>
  </si>
  <si>
    <t>ICF303</t>
  </si>
  <si>
    <t>ICF36</t>
  </si>
  <si>
    <r>
      <t xml:space="preserve">Cash-Flow liés aux investissements opérationnels (CAPEX)        </t>
    </r>
    <r>
      <rPr>
        <b/>
        <sz val="9"/>
        <color theme="4"/>
        <rFont val="Aptos Narrow"/>
        <family val="2"/>
        <scheme val="minor"/>
      </rPr>
      <t>[Saisie automatique]</t>
    </r>
  </si>
  <si>
    <t>ICF04</t>
  </si>
  <si>
    <r>
      <t xml:space="preserve">FREE CASH FLOW  </t>
    </r>
    <r>
      <rPr>
        <b/>
        <sz val="9"/>
        <color rgb="FF0070C0"/>
        <rFont val="Aptos Narrow"/>
        <family val="2"/>
        <scheme val="minor"/>
      </rPr>
      <t xml:space="preserve">      [Saisie automatique]</t>
    </r>
  </si>
  <si>
    <t>ICF05</t>
  </si>
  <si>
    <r>
      <t xml:space="preserve">Décaissements liés aux acquisitions d'immobilisations financières (titres non consolidés)      
</t>
    </r>
    <r>
      <rPr>
        <b/>
        <sz val="9"/>
        <color rgb="FFC00000"/>
        <rFont val="Aptos Narrow"/>
        <family val="2"/>
        <scheme val="minor"/>
      </rPr>
      <t>[à saisir en négatif]</t>
    </r>
  </si>
  <si>
    <t>ICF304</t>
  </si>
  <si>
    <r>
      <t xml:space="preserve">Encaissements liés aux cessions d'immobilisations financières (titres non consolidés)      
</t>
    </r>
    <r>
      <rPr>
        <b/>
        <sz val="9"/>
        <color rgb="FFC00000"/>
        <rFont val="Aptos Narrow"/>
        <family val="2"/>
        <scheme val="minor"/>
      </rPr>
      <t>[à saisir en positif]</t>
    </r>
  </si>
  <si>
    <t>ICF305</t>
  </si>
  <si>
    <r>
      <t xml:space="preserve">+/- Acquisitions nettes des cessions </t>
    </r>
    <r>
      <rPr>
        <b/>
        <sz val="9"/>
        <color rgb="FF0070C0"/>
        <rFont val="Aptos Narrow"/>
        <family val="2"/>
        <scheme val="minor"/>
      </rPr>
      <t xml:space="preserve">       [Saisie automatique]</t>
    </r>
  </si>
  <si>
    <t>ICF06</t>
  </si>
  <si>
    <r>
      <t xml:space="preserve">Acquisitions  </t>
    </r>
    <r>
      <rPr>
        <b/>
        <i/>
        <sz val="9"/>
        <color rgb="FFC00000"/>
        <rFont val="Aptos Narrow"/>
        <family val="2"/>
        <scheme val="minor"/>
      </rPr>
      <t xml:space="preserve">     [à saisir en négatif]</t>
    </r>
  </si>
  <si>
    <t>ICF17</t>
  </si>
  <si>
    <r>
      <t xml:space="preserve">Cessions    </t>
    </r>
    <r>
      <rPr>
        <b/>
        <i/>
        <sz val="9"/>
        <color rgb="FFC00000"/>
        <rFont val="Aptos Narrow"/>
        <family val="2"/>
        <scheme val="minor"/>
      </rPr>
      <t xml:space="preserve">     [à saisir en positif]</t>
    </r>
  </si>
  <si>
    <t>ICF18</t>
  </si>
  <si>
    <t>+/- variation de périmètre</t>
  </si>
  <si>
    <t>ICF33</t>
  </si>
  <si>
    <r>
      <t xml:space="preserve">Prêt accordé aux filiales / JV   </t>
    </r>
    <r>
      <rPr>
        <b/>
        <sz val="9"/>
        <color rgb="FFC00000"/>
        <rFont val="Aptos Narrow"/>
        <family val="2"/>
        <scheme val="minor"/>
      </rPr>
      <t xml:space="preserve">   [à saisir en négatif]</t>
    </r>
  </si>
  <si>
    <t>ICF41</t>
  </si>
  <si>
    <r>
      <t xml:space="preserve">Prêt remboursé des filiales / JV    </t>
    </r>
    <r>
      <rPr>
        <b/>
        <sz val="9"/>
        <color rgb="FFC00000"/>
        <rFont val="Aptos Narrow"/>
        <family val="2"/>
        <scheme val="minor"/>
      </rPr>
      <t xml:space="preserve"> [à saisir en positif]</t>
    </r>
  </si>
  <si>
    <t>ICF42</t>
  </si>
  <si>
    <t>ICF320</t>
  </si>
  <si>
    <r>
      <t xml:space="preserve">B - CASH FLOW LIES AUX OPERATIONS D'INVESTISSEMENT </t>
    </r>
    <r>
      <rPr>
        <b/>
        <sz val="9"/>
        <color rgb="FF0070C0"/>
        <rFont val="Aptos Narrow"/>
        <family val="2"/>
        <scheme val="minor"/>
      </rPr>
      <t xml:space="preserve">       [Saisie automatique]</t>
    </r>
  </si>
  <si>
    <t>ICF351</t>
  </si>
  <si>
    <t>FLUX DE TRESORERIE 
LIES AUX OPERATIONS 
DE FINANCEMENT</t>
  </si>
  <si>
    <r>
      <t xml:space="preserve">Sommes reçues lors d'un changement dans les participations sans perte de contrôle        
</t>
    </r>
    <r>
      <rPr>
        <b/>
        <sz val="9"/>
        <color rgb="FFC00000"/>
        <rFont val="Aptos Narrow"/>
        <family val="2"/>
        <scheme val="minor"/>
      </rPr>
      <t>[à saisir en positif]</t>
    </r>
  </si>
  <si>
    <t>ICF307</t>
  </si>
  <si>
    <r>
      <t xml:space="preserve">Sommes versées lors d'un changement dans les participations sans perte de contrôle        
</t>
    </r>
    <r>
      <rPr>
        <b/>
        <sz val="9"/>
        <color rgb="FFC00000"/>
        <rFont val="Aptos Narrow"/>
        <family val="2"/>
        <scheme val="minor"/>
      </rPr>
      <t>[à saisir en négatif]</t>
    </r>
  </si>
  <si>
    <t>ICF308</t>
  </si>
  <si>
    <r>
      <t xml:space="preserve">+ Sommes reçues lors de l'exercice des stock-options         </t>
    </r>
    <r>
      <rPr>
        <b/>
        <sz val="9"/>
        <color rgb="FFC00000"/>
        <rFont val="Aptos Narrow"/>
        <family val="2"/>
        <scheme val="minor"/>
      </rPr>
      <t xml:space="preserve">  [à saisir en positif]</t>
    </r>
  </si>
  <si>
    <t>ICF309</t>
  </si>
  <si>
    <t>+/- Var capital (Rachat d'actions, aug capita et autres titres financiers)</t>
  </si>
  <si>
    <t>ICF08</t>
  </si>
  <si>
    <t>Aug. ou dimu. du capital  - actionnairesmajoritaires de la société mère</t>
  </si>
  <si>
    <t>ICF39</t>
  </si>
  <si>
    <t>Aug. ou dimu. du capital  -  intérêts minoritaires</t>
  </si>
  <si>
    <t>ICF40</t>
  </si>
  <si>
    <t>+/- Autres (écart change, …)</t>
  </si>
  <si>
    <t>ICF10</t>
  </si>
  <si>
    <t>ICF321</t>
  </si>
  <si>
    <r>
      <t xml:space="preserve">Dividendes versés    </t>
    </r>
    <r>
      <rPr>
        <b/>
        <sz val="9"/>
        <color rgb="FFC00000"/>
        <rFont val="Aptos Narrow"/>
        <family val="2"/>
        <scheme val="minor"/>
      </rPr>
      <t xml:space="preserve">      [à saisir en négatif]</t>
    </r>
  </si>
  <si>
    <t>ICF07</t>
  </si>
  <si>
    <r>
      <t xml:space="preserve">Dividendes versés aux actionnaires minoritaires   </t>
    </r>
    <r>
      <rPr>
        <b/>
        <i/>
        <sz val="9"/>
        <color rgb="FFC00000"/>
        <rFont val="Aptos Narrow"/>
        <family val="2"/>
        <scheme val="minor"/>
      </rPr>
      <t xml:space="preserve">    [à saisir en négatif]</t>
    </r>
  </si>
  <si>
    <t>ICF37</t>
  </si>
  <si>
    <r>
      <t xml:space="preserve">Dividendes versés aux actionnaires majoritaires de la société mère       </t>
    </r>
    <r>
      <rPr>
        <b/>
        <i/>
        <sz val="9"/>
        <color rgb="FFC00000"/>
        <rFont val="Aptos Narrow"/>
        <family val="2"/>
        <scheme val="minor"/>
      </rPr>
      <t xml:space="preserve">   [à saisir en négatif]</t>
    </r>
  </si>
  <si>
    <t>ICF38</t>
  </si>
  <si>
    <r>
      <t xml:space="preserve">Dividendes perçus des sociétés affiliées      </t>
    </r>
    <r>
      <rPr>
        <b/>
        <sz val="9"/>
        <color rgb="FFC00000"/>
        <rFont val="Aptos Narrow"/>
        <family val="2"/>
        <scheme val="minor"/>
      </rPr>
      <t xml:space="preserve">  [à saisir en positif]</t>
    </r>
  </si>
  <si>
    <t>ICF55</t>
  </si>
  <si>
    <t>ICF322</t>
  </si>
  <si>
    <r>
      <t xml:space="preserve">+/- Variations des dettes       </t>
    </r>
    <r>
      <rPr>
        <b/>
        <sz val="9"/>
        <color rgb="FF0070C0"/>
        <rFont val="Aptos Narrow"/>
        <family val="2"/>
        <scheme val="minor"/>
      </rPr>
      <t xml:space="preserve"> [Saisie automatique]</t>
    </r>
  </si>
  <si>
    <t>ICF09</t>
  </si>
  <si>
    <r>
      <t xml:space="preserve">Augmentation de dettes    </t>
    </r>
    <r>
      <rPr>
        <b/>
        <i/>
        <sz val="9"/>
        <color rgb="FFC00000"/>
        <rFont val="Aptos Narrow"/>
        <family val="2"/>
        <scheme val="minor"/>
      </rPr>
      <t xml:space="preserve">  [à saisir en positif]</t>
    </r>
  </si>
  <si>
    <t>ICF19</t>
  </si>
  <si>
    <r>
      <t xml:space="preserve">Remboursement de dettes    </t>
    </r>
    <r>
      <rPr>
        <b/>
        <i/>
        <sz val="9"/>
        <color rgb="FFC00000"/>
        <rFont val="Aptos Narrow"/>
        <family val="2"/>
        <scheme val="minor"/>
      </rPr>
      <t xml:space="preserve">  [à saisir en négatif</t>
    </r>
    <r>
      <rPr>
        <i/>
        <sz val="9"/>
        <color theme="1"/>
        <rFont val="Aptos Narrow"/>
        <family val="2"/>
        <scheme val="minor"/>
      </rPr>
      <t>]</t>
    </r>
  </si>
  <si>
    <t>ICF20</t>
  </si>
  <si>
    <t>Dont Remboursement de dettes IFRS16</t>
  </si>
  <si>
    <t>ICF20ifrs 16</t>
  </si>
  <si>
    <t>ICF323</t>
  </si>
  <si>
    <r>
      <t xml:space="preserve">C - CASH FLOW LIES AUX OPERATIONS DE FINANCEMENT      </t>
    </r>
    <r>
      <rPr>
        <b/>
        <sz val="9"/>
        <color rgb="FF0070C0"/>
        <rFont val="Aptos Narrow"/>
        <family val="2"/>
        <scheme val="minor"/>
      </rPr>
      <t xml:space="preserve">  [Saisie automatique]</t>
    </r>
  </si>
  <si>
    <t>ICF352</t>
  </si>
  <si>
    <t>VARIATION 
DE LA TRESORERIE</t>
  </si>
  <si>
    <t>TRESORERIE A L'OUVERTURE</t>
  </si>
  <si>
    <t>ICF16</t>
  </si>
  <si>
    <r>
      <t xml:space="preserve">VARIATION DE LA TRESORERIE DE L'EXERCICE  : A + B + C      </t>
    </r>
    <r>
      <rPr>
        <b/>
        <sz val="9"/>
        <color rgb="FF0070C0"/>
        <rFont val="Aptos Narrow"/>
        <family val="2"/>
        <scheme val="minor"/>
      </rPr>
      <t>[Saisie automatique]</t>
    </r>
  </si>
  <si>
    <t>ICF11</t>
  </si>
  <si>
    <t>D - +/- INCIDENCE DES VARIATIONS DE COURS DE DEVISES</t>
  </si>
  <si>
    <t>ICF310</t>
  </si>
  <si>
    <t xml:space="preserve"> +/- OPERATIONS NON POURSUIVIES</t>
  </si>
  <si>
    <t>ICF12</t>
  </si>
  <si>
    <t>TRESORERIE A LA CLOTURE</t>
  </si>
  <si>
    <t>ICF13</t>
  </si>
  <si>
    <t>Chiffres clés (en M€)</t>
  </si>
  <si>
    <t>BIC Normal</t>
  </si>
  <si>
    <t>BIC Simplifié</t>
  </si>
  <si>
    <t>Conso French</t>
  </si>
  <si>
    <t>Conso IFRS</t>
  </si>
  <si>
    <t>BNC</t>
  </si>
  <si>
    <t>BA Normal</t>
  </si>
  <si>
    <t>BA Simplifié</t>
  </si>
  <si>
    <t>Compte 
de 
Résultat</t>
  </si>
  <si>
    <t>ok</t>
  </si>
  <si>
    <t>Amortisation et dépreciation</t>
  </si>
  <si>
    <t>?</t>
  </si>
  <si>
    <t>Exploitation ou Ensemble?</t>
  </si>
  <si>
    <r>
      <rPr>
        <b/>
        <i/>
        <u/>
        <sz val="10"/>
        <color theme="2" tint="-0.499984740745262"/>
        <rFont val="Aptos Narrow"/>
        <family val="2"/>
        <scheme val="minor"/>
      </rPr>
      <t>ROS</t>
    </r>
    <r>
      <rPr>
        <b/>
        <i/>
        <sz val="10"/>
        <color theme="2" tint="-0.499984740745262"/>
        <rFont val="Aptos Narrow"/>
        <family val="2"/>
        <scheme val="minor"/>
      </rPr>
      <t xml:space="preserve"> </t>
    </r>
    <r>
      <rPr>
        <b/>
        <sz val="10"/>
        <color theme="2" tint="-0.499984740745262"/>
        <rFont val="Aptos Narrow"/>
        <family val="2"/>
        <scheme val="minor"/>
      </rPr>
      <t xml:space="preserve"> : Equivalant REB ?</t>
    </r>
  </si>
  <si>
    <t>na</t>
  </si>
  <si>
    <t>Pas de bilan en BNC</t>
  </si>
  <si>
    <t>Pas de Goodwill en social</t>
  </si>
  <si>
    <t>!</t>
  </si>
  <si>
    <t>Non formalisé, mais calculable</t>
  </si>
  <si>
    <t>ko</t>
  </si>
  <si>
    <t>CT &amp; MLT non distingables</t>
  </si>
  <si>
    <t xml:space="preserve">DET_FIN_NET </t>
  </si>
  <si>
    <t>Poste non disponible</t>
  </si>
  <si>
    <t>Leasing dispo ; Autres?</t>
  </si>
  <si>
    <t>hp</t>
  </si>
  <si>
    <t>∆ (en%)</t>
  </si>
  <si>
    <t>Ensemble des immobilisations corporelles (Brut)</t>
  </si>
  <si>
    <t>Besoin en Fonds de Roulement</t>
  </si>
  <si>
    <t>Ensemble des réserves</t>
  </si>
  <si>
    <t>Ensemble des autres postes (Report, Subventions, Primes…)</t>
  </si>
  <si>
    <r>
      <t xml:space="preserve">Total des dettes financières </t>
    </r>
    <r>
      <rPr>
        <b/>
        <sz val="8"/>
        <color rgb="FFFF0000"/>
        <rFont val="Aptos Narrow"/>
        <family val="2"/>
        <scheme val="minor"/>
      </rPr>
      <t>(avec engagements de Crédit-Bail &amp; EENE)</t>
    </r>
  </si>
  <si>
    <r>
      <t xml:space="preserve">Emprunts obligataires (convertibles ou non) &amp; Emprunts divers MLT 
</t>
    </r>
    <r>
      <rPr>
        <b/>
        <sz val="8"/>
        <color rgb="FFFF0000"/>
        <rFont val="Aptos Narrow"/>
        <family val="2"/>
        <scheme val="minor"/>
      </rPr>
      <t>(avec Engagements de Crédit-Bail)</t>
    </r>
  </si>
  <si>
    <r>
      <t xml:space="preserve">Découvert </t>
    </r>
    <r>
      <rPr>
        <b/>
        <sz val="8"/>
        <color rgb="FFFF0000"/>
        <rFont val="Aptos Narrow"/>
        <family val="2"/>
        <scheme val="minor"/>
      </rPr>
      <t>(avec EENE)</t>
    </r>
  </si>
  <si>
    <r>
      <t>Total Passif (</t>
    </r>
    <r>
      <rPr>
        <b/>
        <sz val="8"/>
        <color rgb="FFFF0000"/>
        <rFont val="Aptos Narrow"/>
        <family val="2"/>
        <scheme val="minor"/>
      </rPr>
      <t>avec EENE et Engagement de Crédit-Bail ré-incorporés</t>
    </r>
    <r>
      <rPr>
        <b/>
        <sz val="8"/>
        <color theme="1"/>
        <rFont val="Aptos Narrow"/>
        <family val="2"/>
        <scheme val="minor"/>
      </rPr>
      <t>)</t>
    </r>
  </si>
  <si>
    <t>PARTICIPATION</t>
  </si>
  <si>
    <t>Participation des salariés (pour le calcul de l'EBITDA)</t>
  </si>
  <si>
    <t>6 - RATIOS</t>
  </si>
  <si>
    <t>ACTIVITE</t>
  </si>
  <si>
    <t>Evolution du Chiffre d'Affaires</t>
  </si>
  <si>
    <t>BFR d'exploitation / CA HT * 360</t>
  </si>
  <si>
    <t>(Client + EENE) / CA TTC * 360</t>
  </si>
  <si>
    <t>Fournisseurs / Achats TTC * 360</t>
  </si>
  <si>
    <t>Stocks / CA HT *360</t>
  </si>
  <si>
    <t>Matières premières et Marchandises / Stock global</t>
  </si>
  <si>
    <t>Encours de production / Stock global</t>
  </si>
  <si>
    <t>Produits finis / stock global</t>
  </si>
  <si>
    <t>Marge brute / CA HT</t>
  </si>
  <si>
    <t>Valeur ajoutée / Effectif</t>
  </si>
  <si>
    <r>
      <t xml:space="preserve">Frais de personnel </t>
    </r>
    <r>
      <rPr>
        <b/>
        <sz val="8"/>
        <color rgb="FFFF0000"/>
        <rFont val="Aptos Narrow"/>
        <family val="2"/>
        <scheme val="minor"/>
      </rPr>
      <t>(yc PEE)</t>
    </r>
    <r>
      <rPr>
        <sz val="8"/>
        <color theme="1"/>
        <rFont val="Aptos Narrow"/>
        <family val="2"/>
        <scheme val="minor"/>
      </rPr>
      <t xml:space="preserve"> / Valeur ajoutée </t>
    </r>
    <r>
      <rPr>
        <b/>
        <sz val="8"/>
        <color rgb="FFFF0000"/>
        <rFont val="Aptos Narrow"/>
        <family val="2"/>
        <scheme val="minor"/>
      </rPr>
      <t>(CB retraité)</t>
    </r>
  </si>
  <si>
    <t>EBE / CA HT</t>
  </si>
  <si>
    <t>Frais financiers / EBE</t>
  </si>
  <si>
    <t>Frais financiers (yc CB) / EBE (retraité)</t>
  </si>
  <si>
    <t>Résultat net / CA HT</t>
  </si>
  <si>
    <t>CAF / CA HT</t>
  </si>
  <si>
    <t>Non valeurs</t>
  </si>
  <si>
    <t>STRUCTURE</t>
  </si>
  <si>
    <t>Fonds propres nets des non valeurs / Total bilan (yc Crédit-Bail retraité)</t>
  </si>
  <si>
    <t>Fonds propres nets des non valeurs / Total bilan</t>
  </si>
  <si>
    <t>DMLT (yc CBR) / Fonds propres</t>
  </si>
  <si>
    <t>DMLT (yc CBR) / CAF</t>
  </si>
  <si>
    <t>Endettement net / EBE (CB retraité)</t>
  </si>
  <si>
    <t>FRNG / BFR</t>
  </si>
  <si>
    <t>Trésorerie nette</t>
  </si>
  <si>
    <t>Annuité d'emprunts (K + Int)</t>
  </si>
  <si>
    <t>Pourquoi pas VK + GR ?</t>
  </si>
  <si>
    <t>ETE / Annuité d'emprunts (K + Int)</t>
  </si>
  <si>
    <t>Immobilisations corporelles nettes / immobilisations brutes</t>
  </si>
  <si>
    <t>Production propre TTC</t>
  </si>
  <si>
    <t>Charges de personnel (Hors personnel extérieur) / VA</t>
  </si>
  <si>
    <t>Production propre HT / Effectifs en Keur</t>
  </si>
  <si>
    <t>Profitabilité</t>
  </si>
  <si>
    <t>% sous-traitance</t>
  </si>
  <si>
    <t>Trésorerie nette en jours de production TTC</t>
  </si>
  <si>
    <t>Délai Fournisseurs en jours de production TTC</t>
  </si>
  <si>
    <t>Délai Clients en jours de production TTC</t>
  </si>
  <si>
    <t>Ensemble des autres postes (Report, Subventions…)</t>
  </si>
  <si>
    <r>
      <t xml:space="preserve">Total Passif  </t>
    </r>
    <r>
      <rPr>
        <b/>
        <sz val="8"/>
        <color rgb="FFFF0000"/>
        <rFont val="Aptos Narrow"/>
        <family val="2"/>
        <scheme val="minor"/>
      </rPr>
      <t>(dont EENE et Engagement de Crédit-Bail ré-incorporés)</t>
    </r>
  </si>
  <si>
    <t>ACTIVITE 
PRODUCTIVITE
RENTABILITE</t>
  </si>
  <si>
    <t>EBE (CB non retraité)</t>
  </si>
  <si>
    <t>Récupération des engagements de Crédit-Bail?</t>
  </si>
  <si>
    <t>CAF / Production</t>
  </si>
  <si>
    <t>Frais Financiers / EBE</t>
  </si>
  <si>
    <t>Variation du CA HT</t>
  </si>
  <si>
    <t>CA HT (Base annuelle) / Effectif</t>
  </si>
  <si>
    <t>Frais de Personnel / VA</t>
  </si>
  <si>
    <t>CAF (CB retraité) / Production</t>
  </si>
  <si>
    <t>Frais Financiers (CB retraité) / EBE (CB retraité)</t>
  </si>
  <si>
    <t>Récupération des engagements/pondérations de Crédit-Bail?</t>
  </si>
  <si>
    <t>Clients + EENE / CA TTC</t>
  </si>
  <si>
    <t>Fournisseurs / Achats TTC</t>
  </si>
  <si>
    <t>STRUCTURE ENDETTEMENT</t>
  </si>
  <si>
    <t>FRNG / CA HT * 360</t>
  </si>
  <si>
    <t>Fonds Propres / Total Bilan</t>
  </si>
  <si>
    <t>Fonds Propres Corrigés / Total Bilan</t>
  </si>
  <si>
    <t>Pourquoi écarter les subventions et les écarts de réévaluation ?</t>
  </si>
  <si>
    <t>Dettes MLT / Fonds Propres Corrigés</t>
  </si>
  <si>
    <t>DF MLT ou DF nettes ?</t>
  </si>
  <si>
    <t>FRNG / Stocks</t>
  </si>
  <si>
    <t>(BFR / CA HT) * 360</t>
  </si>
  <si>
    <t>(FRNG - BFR) / CA HT * 360</t>
  </si>
  <si>
    <t>Dettes à terme (yc CB) / CAF (CB retraité)</t>
  </si>
  <si>
    <t>A clarifier</t>
  </si>
  <si>
    <t>Annuités de remboursement (yc CB) / CAF (CB retraité)</t>
  </si>
  <si>
    <t>Annuités de remboursement (yc CB) / EBE (CB retraité)</t>
  </si>
  <si>
    <r>
      <t xml:space="preserve">360 × </t>
    </r>
    <r>
      <rPr>
        <b/>
        <sz val="8"/>
        <color rgb="FF002060"/>
        <rFont val="Aptos Narrow"/>
        <family val="2"/>
        <scheme val="minor"/>
      </rPr>
      <t>A50</t>
    </r>
  </si>
  <si>
    <t>270 + (254 + 256)</t>
  </si>
  <si>
    <t>[270 + (254 + 256)]  /  [210 + 214 + 218]</t>
  </si>
  <si>
    <t>270 + (254 + 256) + 280 - 294 + 290 - (300 - 347 - 348) - 306</t>
  </si>
  <si>
    <t>[156 + 173]  /  [270 + (254 + 256)]</t>
  </si>
  <si>
    <t>[[156 + 173]  -  [(080 + 084) - (082 + 086)]]  /  [270 + (254 + 256)]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</si>
</sst>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9" x14ac:knownFonts="1"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i/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theme="0" tint="-0.34998626667073579"/>
      <name val="Aptos Narrow"/>
      <family val="2"/>
      <scheme val="minor"/>
    </font>
    <font>
      <b/>
      <i/>
      <sz val="8"/>
      <color theme="1"/>
      <name val="Aptos Narrow"/>
      <family val="2"/>
      <scheme val="minor"/>
    </font>
    <font>
      <b/>
      <sz val="8"/>
      <color rgb="FFFF0000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0" tint="-0.499984740745262"/>
      <name val="Aptos Narrow"/>
      <family val="2"/>
      <scheme val="minor"/>
    </font>
    <font>
      <b/>
      <sz val="8"/>
      <color theme="0" tint="-0.34998626667073579"/>
      <name val="Aptos Narrow"/>
      <family val="2"/>
      <scheme val="minor"/>
    </font>
    <font>
      <b/>
      <sz val="8"/>
      <name val="Aptos Narrow"/>
      <family val="2"/>
      <scheme val="minor"/>
    </font>
    <font>
      <b/>
      <sz val="12"/>
      <name val="Aptos Narrow"/>
      <family val="2"/>
      <scheme val="minor"/>
    </font>
    <font>
      <b/>
      <sz val="10"/>
      <name val="Aptos Narrow"/>
      <family val="2"/>
      <scheme val="minor"/>
    </font>
    <font>
      <b/>
      <i/>
      <sz val="8"/>
      <name val="Aptos Narrow"/>
      <family val="2"/>
      <scheme val="minor"/>
    </font>
    <font>
      <b/>
      <u/>
      <sz val="8"/>
      <color theme="1"/>
      <name val="Aptos Narrow"/>
      <family val="2"/>
      <scheme val="minor"/>
    </font>
    <font>
      <i/>
      <sz val="8"/>
      <color theme="0" tint="-0.34998626667073579"/>
      <name val="Aptos Narrow"/>
      <family val="2"/>
      <scheme val="minor"/>
    </font>
    <font>
      <sz val="8"/>
      <color theme="1"/>
      <name val="Aptos Narrow"/>
      <family val="2"/>
    </font>
    <font>
      <b/>
      <i/>
      <sz val="8"/>
      <color rgb="FFC00000"/>
      <name val="Aptos Narrow"/>
      <family val="2"/>
      <scheme val="minor"/>
    </font>
    <font>
      <b/>
      <i/>
      <u/>
      <sz val="8"/>
      <color rgb="FFC00000"/>
      <name val="Aptos Narrow"/>
      <family val="2"/>
      <scheme val="minor"/>
    </font>
    <font>
      <sz val="8"/>
      <color rgb="FFC00000"/>
      <name val="Aptos Narrow"/>
      <family val="2"/>
      <scheme val="minor"/>
    </font>
    <font>
      <b/>
      <i/>
      <u/>
      <sz val="8"/>
      <color theme="1"/>
      <name val="Aptos Narrow"/>
      <family val="2"/>
      <scheme val="minor"/>
    </font>
    <font>
      <b/>
      <i/>
      <u/>
      <vertAlign val="subscript"/>
      <sz val="8"/>
      <color rgb="FFC00000"/>
      <name val="Aptos Narrow"/>
      <family val="2"/>
      <scheme val="minor"/>
    </font>
    <font>
      <b/>
      <sz val="8"/>
      <color rgb="FF00206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b/>
      <i/>
      <u/>
      <sz val="10"/>
      <color rgb="FF00B050"/>
      <name val="Aptos Narrow"/>
      <family val="2"/>
      <scheme val="minor"/>
    </font>
    <font>
      <b/>
      <sz val="10"/>
      <color rgb="FF00B050"/>
      <name val="Aptos Narrow"/>
      <family val="2"/>
      <scheme val="minor"/>
    </font>
    <font>
      <b/>
      <sz val="11"/>
      <color theme="2" tint="-0.499984740745262"/>
      <name val="Aptos Narrow"/>
      <family val="2"/>
      <scheme val="minor"/>
    </font>
    <font>
      <b/>
      <sz val="10"/>
      <color theme="2" tint="-0.499984740745262"/>
      <name val="Aptos Narrow"/>
      <family val="2"/>
      <scheme val="minor"/>
    </font>
    <font>
      <b/>
      <i/>
      <u/>
      <sz val="10"/>
      <color theme="2" tint="-0.499984740745262"/>
      <name val="Aptos Narrow"/>
      <family val="2"/>
      <scheme val="minor"/>
    </font>
    <font>
      <b/>
      <i/>
      <sz val="10"/>
      <color theme="2" tint="-0.499984740745262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0"/>
      <color rgb="FF0070C0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8"/>
      <color rgb="FF7171FF"/>
      <name val="Aptos Narrow"/>
      <family val="2"/>
      <scheme val="minor"/>
    </font>
    <font>
      <b/>
      <u/>
      <sz val="8"/>
      <color rgb="FF7171FF"/>
      <name val="Aptos Narrow"/>
      <family val="2"/>
      <scheme val="minor"/>
    </font>
    <font>
      <b/>
      <u/>
      <sz val="8"/>
      <color rgb="FFC00000"/>
      <name val="Aptos Narrow"/>
      <family val="2"/>
      <scheme val="minor"/>
    </font>
    <font>
      <b/>
      <u/>
      <vertAlign val="subscript"/>
      <sz val="8"/>
      <color rgb="FFC00000"/>
      <name val="Aptos Narrow"/>
      <family val="2"/>
      <scheme val="minor"/>
    </font>
    <font>
      <b/>
      <strike/>
      <sz val="8"/>
      <color theme="1"/>
      <name val="Aptos Narrow"/>
      <family val="2"/>
      <scheme val="minor"/>
    </font>
    <font>
      <b/>
      <i/>
      <strike/>
      <u/>
      <sz val="8"/>
      <color rgb="FFC00000"/>
      <name val="Aptos Narrow"/>
      <family val="2"/>
      <scheme val="minor"/>
    </font>
    <font>
      <b/>
      <i/>
      <strike/>
      <sz val="8"/>
      <color theme="1"/>
      <name val="Aptos Narrow"/>
      <family val="2"/>
      <scheme val="minor"/>
    </font>
    <font>
      <strike/>
      <sz val="8"/>
      <color theme="1"/>
      <name val="Aptos Narrow"/>
      <family val="2"/>
      <scheme val="minor"/>
    </font>
    <font>
      <b/>
      <strike/>
      <sz val="8"/>
      <color rgb="FFFF0000"/>
      <name val="Aptos Narrow"/>
      <family val="2"/>
      <scheme val="minor"/>
    </font>
    <font>
      <strike/>
      <sz val="8"/>
      <name val="Aptos Narrow"/>
      <family val="2"/>
      <scheme val="minor"/>
    </font>
    <font>
      <b/>
      <sz val="8"/>
      <color theme="3"/>
      <name val="Aptos Narrow"/>
      <family val="2"/>
      <scheme val="minor"/>
    </font>
    <font>
      <b/>
      <sz val="8"/>
      <color theme="3" tint="-0.499984740745262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rgb="FFFF0000"/>
      <name val="Aptos Narrow"/>
      <family val="2"/>
      <scheme val="minor"/>
    </font>
    <font>
      <sz val="9"/>
      <name val="Aptos Narrow"/>
      <family val="2"/>
      <scheme val="minor"/>
    </font>
    <font>
      <strike/>
      <sz val="9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indexed="8"/>
      <name val="Aptos Narrow"/>
      <family val="2"/>
      <scheme val="minor"/>
    </font>
    <font>
      <strike/>
      <sz val="9"/>
      <color indexed="8"/>
      <name val="Aptos Narrow"/>
      <family val="2"/>
      <scheme val="minor"/>
    </font>
    <font>
      <b/>
      <sz val="9"/>
      <color indexed="8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i/>
      <sz val="9"/>
      <name val="Aptos Narrow"/>
      <family val="2"/>
      <scheme val="minor"/>
    </font>
    <font>
      <b/>
      <u/>
      <sz val="9"/>
      <color rgb="FF000000"/>
      <name val="Aptos Narrow"/>
      <family val="2"/>
      <scheme val="minor"/>
    </font>
    <font>
      <b/>
      <sz val="9"/>
      <color rgb="FF0070C0"/>
      <name val="Aptos Narrow"/>
      <family val="2"/>
      <scheme val="minor"/>
    </font>
    <font>
      <b/>
      <sz val="9"/>
      <color rgb="FFC00000"/>
      <name val="Aptos Narrow"/>
      <family val="2"/>
      <scheme val="minor"/>
    </font>
    <font>
      <b/>
      <sz val="9"/>
      <color rgb="FF00B0F0"/>
      <name val="Aptos Narrow"/>
      <family val="2"/>
      <scheme val="minor"/>
    </font>
    <font>
      <b/>
      <sz val="9"/>
      <color rgb="FFFB8B37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sz val="9"/>
      <color indexed="8"/>
      <name val="Calibri"/>
      <family val="2"/>
    </font>
    <font>
      <b/>
      <i/>
      <sz val="9"/>
      <color rgb="FF0070C0"/>
      <name val="Aptos Narrow"/>
      <family val="2"/>
      <scheme val="minor"/>
    </font>
    <font>
      <b/>
      <sz val="9"/>
      <color theme="4"/>
      <name val="Aptos Narrow"/>
      <family val="2"/>
      <scheme val="minor"/>
    </font>
    <font>
      <b/>
      <i/>
      <sz val="9"/>
      <color rgb="FFC00000"/>
      <name val="Aptos Narrow"/>
      <family val="2"/>
      <scheme val="minor"/>
    </font>
    <font>
      <b/>
      <sz val="9"/>
      <color indexed="8"/>
      <name val="Calibri"/>
      <family val="2"/>
    </font>
    <font>
      <b/>
      <sz val="9.9"/>
      <color indexed="8"/>
      <name val="Calibri"/>
      <family val="2"/>
    </font>
    <font>
      <sz val="8"/>
      <color rgb="FF00206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8"/>
      <color rgb="FF9999FF"/>
      <name val="Aptos Narrow"/>
      <family val="2"/>
      <scheme val="minor"/>
    </font>
    <font>
      <b/>
      <sz val="8"/>
      <color rgb="FF8989FF"/>
      <name val="Aptos Narrow"/>
      <family val="2"/>
      <scheme val="minor"/>
    </font>
    <font>
      <b/>
      <sz val="8"/>
      <color rgb="FFC00000"/>
      <name val="Aptos Narrow"/>
      <family val="2"/>
      <scheme val="minor"/>
    </font>
    <font>
      <b/>
      <strike/>
      <sz val="9"/>
      <color rgb="FFC00000"/>
      <name val="Aptos Narrow"/>
      <family val="2"/>
      <scheme val="minor"/>
    </font>
    <font>
      <b/>
      <u/>
      <sz val="9"/>
      <color rgb="FFC00000"/>
      <name val="Aptos Narrow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D5FFD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D9D9FF"/>
        <bgColor indexed="64"/>
      </patternFill>
    </fill>
    <fill>
      <patternFill patternType="solid">
        <fgColor theme="0" tint="-0.14999847407452621"/>
        <bgColor indexed="64"/>
      </patternFill>
    </fill>
  </fills>
  <borders count="48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 style="thick">
        <color indexed="64"/>
      </right>
      <top/>
      <bottom/>
      <diagonal/>
    </border>
    <border>
      <left/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auto="1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thick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/>
      <right style="thick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auto="1"/>
      </right>
      <top/>
      <bottom/>
      <diagonal/>
    </border>
    <border>
      <left style="thin">
        <color indexed="64"/>
      </left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ck">
        <color auto="1"/>
      </right>
      <top/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indexed="64"/>
      </right>
      <top style="medium">
        <color auto="1"/>
      </top>
      <bottom style="thick">
        <color auto="1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/>
      <bottom style="thin">
        <color theme="2"/>
      </bottom>
      <diagonal/>
    </border>
    <border>
      <left/>
      <right style="thick">
        <color indexed="64"/>
      </right>
      <top/>
      <bottom style="thin">
        <color theme="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/>
      <right style="thick">
        <color indexed="64"/>
      </right>
      <top style="thin">
        <color indexed="64"/>
      </top>
      <bottom style="thin">
        <color theme="2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theme="2" tint="-0.499984740745262"/>
      </bottom>
      <diagonal/>
    </border>
    <border>
      <left/>
      <right style="thick">
        <color indexed="64"/>
      </right>
      <top/>
      <bottom style="thin">
        <color theme="2" tint="-0.499984740745262"/>
      </bottom>
      <diagonal/>
    </border>
    <border>
      <left style="thin">
        <color indexed="64"/>
      </left>
      <right/>
      <top/>
      <bottom style="thin">
        <color theme="2"/>
      </bottom>
      <diagonal/>
    </border>
    <border>
      <left style="thin">
        <color indexed="64"/>
      </left>
      <right/>
      <top style="thin">
        <color indexed="64"/>
      </top>
      <bottom style="thin">
        <color theme="2"/>
      </bottom>
      <diagonal/>
    </border>
    <border>
      <left/>
      <right style="thin">
        <color indexed="64"/>
      </right>
      <top/>
      <bottom style="thin">
        <color theme="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theme="2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ck">
        <color indexed="64"/>
      </right>
      <top/>
      <bottom style="thin">
        <color theme="2" tint="-0.499984740745262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ck">
        <color auto="1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theme="2"/>
      </bottom>
      <diagonal/>
    </border>
    <border>
      <left style="medium">
        <color indexed="64"/>
      </left>
      <right/>
      <top style="thin">
        <color indexed="64"/>
      </top>
      <bottom style="thin">
        <color theme="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2" tint="-0.499984740745262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double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/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/>
      <right style="thick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theme="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auto="1"/>
      </top>
      <bottom/>
      <diagonal/>
    </border>
    <border diagonalUp="1" diagonalDown="1">
      <left style="thin">
        <color indexed="64"/>
      </left>
      <right style="thick">
        <color indexed="64"/>
      </right>
      <top style="thick">
        <color auto="1"/>
      </top>
      <bottom/>
      <diagonal style="thin">
        <color indexed="64"/>
      </diagonal>
    </border>
    <border diagonalUp="1" diagonalDown="1">
      <left style="thin">
        <color indexed="64"/>
      </left>
      <right style="thick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ck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indexed="64"/>
      </bottom>
      <diagonal/>
    </border>
    <border>
      <left/>
      <right style="thin">
        <color rgb="FFFFFFFF"/>
      </right>
      <top style="medium">
        <color indexed="64"/>
      </top>
      <bottom style="thin">
        <color indexed="64"/>
      </bottom>
      <diagonal/>
    </border>
    <border>
      <left style="thin">
        <color rgb="FFFFFFFF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rgb="FFFFFFFF"/>
      </right>
      <top style="medium">
        <color indexed="64"/>
      </top>
      <bottom style="thin">
        <color indexed="64"/>
      </bottom>
      <diagonal/>
    </border>
    <border>
      <left style="thin">
        <color rgb="FFFFFFFF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rgb="FFFFFFFF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rgb="FFFFFFFF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 style="thin">
        <color indexed="64"/>
      </top>
      <bottom style="medium">
        <color indexed="64"/>
      </bottom>
      <diagonal/>
    </border>
    <border>
      <left style="thin">
        <color rgb="FFFFFFFF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rgb="FFFFFFFF"/>
      </right>
      <top style="thin">
        <color indexed="64"/>
      </top>
      <bottom style="medium">
        <color indexed="64"/>
      </bottom>
      <diagonal/>
    </border>
    <border>
      <left style="thin">
        <color rgb="FFFFFFFF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medium">
        <color theme="0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/>
      </left>
      <right style="medium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theme="0"/>
      </right>
      <top style="thin">
        <color indexed="64"/>
      </top>
      <bottom style="medium">
        <color indexed="64"/>
      </bottom>
      <diagonal/>
    </border>
    <border>
      <left/>
      <right style="thin">
        <color rgb="FFFFFFFF"/>
      </right>
      <top/>
      <bottom style="thin">
        <color indexed="64"/>
      </bottom>
      <diagonal/>
    </border>
    <border>
      <left style="thin">
        <color rgb="FFFFFFFF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n">
        <color rgb="FFFFFFFF"/>
      </left>
      <right/>
      <top style="thin">
        <color indexed="64"/>
      </top>
      <bottom style="thick">
        <color auto="1"/>
      </bottom>
      <diagonal/>
    </border>
    <border>
      <left style="thin">
        <color auto="1"/>
      </left>
      <right style="thin">
        <color rgb="FFFFFFFF"/>
      </right>
      <top style="thin">
        <color indexed="64"/>
      </top>
      <bottom style="thick">
        <color auto="1"/>
      </bottom>
      <diagonal/>
    </border>
    <border>
      <left style="thin">
        <color rgb="FFFFFFFF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/>
      <right style="medium">
        <color theme="0"/>
      </right>
      <top style="thin">
        <color auto="1"/>
      </top>
      <bottom/>
      <diagonal/>
    </border>
    <border>
      <left style="thin">
        <color auto="1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ck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ck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theme="0"/>
      </right>
      <top/>
      <bottom/>
      <diagonal/>
    </border>
    <border>
      <left style="thin">
        <color theme="0"/>
      </left>
      <right style="thick">
        <color auto="1"/>
      </right>
      <top/>
      <bottom/>
      <diagonal/>
    </border>
    <border>
      <left style="thin">
        <color auto="1"/>
      </left>
      <right style="thin">
        <color theme="0"/>
      </right>
      <top style="thin">
        <color indexed="64"/>
      </top>
      <bottom style="thick">
        <color auto="1"/>
      </bottom>
      <diagonal/>
    </border>
    <border>
      <left style="thin">
        <color theme="0"/>
      </left>
      <right style="medium">
        <color theme="0"/>
      </right>
      <top style="thin">
        <color indexed="64"/>
      </top>
      <bottom style="thick">
        <color auto="1"/>
      </bottom>
      <diagonal/>
    </border>
    <border>
      <left style="thin">
        <color theme="0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 style="thin">
        <color rgb="FFFFFFFF"/>
      </left>
      <right/>
      <top/>
      <bottom style="thin">
        <color indexed="64"/>
      </bottom>
      <diagonal/>
    </border>
    <border>
      <left style="thin">
        <color auto="1"/>
      </left>
      <right style="thin">
        <color rgb="FFFFFFFF"/>
      </right>
      <top/>
      <bottom style="thin">
        <color indexed="64"/>
      </bottom>
      <diagonal/>
    </border>
    <border>
      <left style="thin">
        <color rgb="FFFFFFFF"/>
      </left>
      <right style="thin">
        <color auto="1"/>
      </right>
      <top/>
      <bottom style="thin">
        <color indexed="64"/>
      </bottom>
      <diagonal/>
    </border>
    <border>
      <left style="thin">
        <color rgb="FFFFFFFF"/>
      </left>
      <right style="thick">
        <color auto="1"/>
      </right>
      <top/>
      <bottom style="thin">
        <color indexed="64"/>
      </bottom>
      <diagonal/>
    </border>
    <border>
      <left style="thin">
        <color rgb="FFFFFFFF"/>
      </left>
      <right style="thick">
        <color auto="1"/>
      </right>
      <top style="medium">
        <color indexed="64"/>
      </top>
      <bottom style="thin">
        <color indexed="64"/>
      </bottom>
      <diagonal/>
    </border>
    <border>
      <left style="thin">
        <color rgb="FFFFFFFF"/>
      </left>
      <right style="thick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rgb="FFFFFFFF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theme="2" tint="-9.9948118533890809E-2"/>
      </bottom>
      <diagonal/>
    </border>
    <border>
      <left style="thin">
        <color indexed="64"/>
      </left>
      <right/>
      <top style="thick">
        <color indexed="64"/>
      </top>
      <bottom style="thin">
        <color theme="2" tint="-9.9948118533890809E-2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theme="2" tint="-9.9948118533890809E-2"/>
      </bottom>
      <diagonal/>
    </border>
    <border>
      <left/>
      <right style="thin">
        <color indexed="64"/>
      </right>
      <top style="thick">
        <color indexed="64"/>
      </top>
      <bottom style="thin">
        <color theme="2" tint="-9.9948118533890809E-2"/>
      </bottom>
      <diagonal/>
    </border>
    <border>
      <left/>
      <right/>
      <top style="thick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64"/>
      </left>
      <right/>
      <top style="thin">
        <color theme="2" tint="-9.9948118533890809E-2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/>
      <top style="thin">
        <color theme="2" tint="-9.9948118533890809E-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2" tint="-9.9948118533890809E-2"/>
      </bottom>
      <diagonal/>
    </border>
    <border>
      <left style="thin">
        <color indexed="64"/>
      </left>
      <right/>
      <top style="thin">
        <color indexed="64"/>
      </top>
      <bottom style="thin">
        <color theme="2" tint="-9.9948118533890809E-2"/>
      </bottom>
      <diagonal/>
    </border>
    <border>
      <left style="medium">
        <color indexed="64"/>
      </left>
      <right style="medium">
        <color indexed="64"/>
      </right>
      <top/>
      <bottom style="thin">
        <color theme="2" tint="-9.9948118533890809E-2"/>
      </bottom>
      <diagonal/>
    </border>
    <border>
      <left/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/>
      <right/>
      <top style="thin">
        <color indexed="64"/>
      </top>
      <bottom style="thin">
        <color theme="2" tint="-9.9948118533890809E-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ck">
        <color indexed="64"/>
      </bottom>
      <diagonal/>
    </border>
    <border>
      <left style="thin">
        <color indexed="64"/>
      </left>
      <right/>
      <top style="thin">
        <color theme="2" tint="-9.9948118533890809E-2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 style="thick">
        <color indexed="64"/>
      </bottom>
      <diagonal/>
    </border>
    <border>
      <left/>
      <right style="thin">
        <color indexed="64"/>
      </right>
      <top style="thin">
        <color theme="2" tint="-9.9948118533890809E-2"/>
      </top>
      <bottom style="thick">
        <color indexed="64"/>
      </bottom>
      <diagonal/>
    </border>
    <border>
      <left/>
      <right/>
      <top style="thin">
        <color theme="2" tint="-9.9948118533890809E-2"/>
      </top>
      <bottom style="thick">
        <color indexed="64"/>
      </bottom>
      <diagonal/>
    </border>
    <border>
      <left style="thin">
        <color indexed="64"/>
      </left>
      <right/>
      <top/>
      <bottom style="thin">
        <color theme="2" tint="-9.9948118533890809E-2"/>
      </bottom>
      <diagonal/>
    </border>
    <border>
      <left/>
      <right style="thin">
        <color indexed="64"/>
      </right>
      <top/>
      <bottom style="thin">
        <color theme="2" tint="-9.9948118533890809E-2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/>
      <diagonal/>
    </border>
    <border>
      <left style="thin">
        <color indexed="64"/>
      </left>
      <right/>
      <top style="thin">
        <color theme="2" tint="-9.9948118533890809E-2"/>
      </top>
      <bottom/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/>
      <diagonal/>
    </border>
    <border>
      <left/>
      <right style="thin">
        <color indexed="64"/>
      </right>
      <top style="thin">
        <color theme="2" tint="-9.9948118533890809E-2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double">
        <color indexed="64"/>
      </bottom>
      <diagonal/>
    </border>
    <border>
      <left style="thin">
        <color indexed="64"/>
      </left>
      <right/>
      <top style="thin">
        <color theme="2" tint="-9.9948118533890809E-2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 style="double">
        <color indexed="64"/>
      </bottom>
      <diagonal/>
    </border>
    <border>
      <left/>
      <right style="thin">
        <color indexed="64"/>
      </right>
      <top style="thin">
        <color theme="2" tint="-9.9948118533890809E-2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2" tint="-9.9948118533890809E-2"/>
      </bottom>
      <diagonal/>
    </border>
    <border>
      <left style="thin">
        <color indexed="64"/>
      </left>
      <right/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  <border>
      <left/>
      <right style="thin">
        <color indexed="64"/>
      </right>
      <top style="medium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medium">
        <color indexed="64"/>
      </bottom>
      <diagonal/>
    </border>
    <border>
      <left style="thin">
        <color indexed="64"/>
      </left>
      <right/>
      <top style="thin">
        <color theme="2" tint="-9.9948118533890809E-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 style="medium">
        <color indexed="64"/>
      </bottom>
      <diagonal/>
    </border>
    <border>
      <left/>
      <right style="thin">
        <color indexed="64"/>
      </right>
      <top style="thin">
        <color theme="2" tint="-9.9948118533890809E-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auto="1"/>
      </top>
      <bottom style="thick">
        <color indexed="64"/>
      </bottom>
      <diagonal/>
    </border>
    <border>
      <left/>
      <right style="thin">
        <color indexed="64"/>
      </right>
      <top style="thick">
        <color auto="1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2" tint="-9.9948118533890809E-2"/>
      </bottom>
      <diagonal/>
    </border>
    <border>
      <left/>
      <right/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theme="2" tint="-9.9948118533890809E-2"/>
      </bottom>
      <diagonal/>
    </border>
    <border>
      <left style="medium">
        <color indexed="64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theme="2" tint="-9.9948118533890809E-2"/>
      </bottom>
      <diagonal/>
    </border>
    <border>
      <left style="thin">
        <color indexed="64"/>
      </left>
      <right style="medium">
        <color indexed="64"/>
      </right>
      <top style="thin">
        <color theme="2" tint="-9.9948118533890809E-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2" tint="-9.9948118533890809E-2"/>
      </top>
      <bottom style="thick">
        <color indexed="64"/>
      </bottom>
      <diagonal/>
    </border>
    <border>
      <left/>
      <right/>
      <top style="thin">
        <color theme="2" tint="-9.9948118533890809E-2"/>
      </top>
      <bottom/>
      <diagonal/>
    </border>
    <border>
      <left style="thin">
        <color indexed="64"/>
      </left>
      <right style="medium">
        <color indexed="64"/>
      </right>
      <top style="thick">
        <color auto="1"/>
      </top>
      <bottom style="thick">
        <color indexed="64"/>
      </bottom>
      <diagonal/>
    </border>
    <border>
      <left style="medium">
        <color indexed="64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indexed="64"/>
      </left>
      <right/>
      <top style="thick">
        <color indexed="64"/>
      </top>
      <bottom style="thin">
        <color theme="2" tint="-9.9948118533890809E-2"/>
      </bottom>
      <diagonal/>
    </border>
    <border>
      <left style="medium">
        <color indexed="64"/>
      </left>
      <right/>
      <top style="thin">
        <color theme="2" tint="-9.9948118533890809E-2"/>
      </top>
      <bottom style="thin">
        <color indexed="64"/>
      </bottom>
      <diagonal/>
    </border>
    <border>
      <left style="medium">
        <color indexed="64"/>
      </left>
      <right/>
      <top/>
      <bottom style="thin">
        <color theme="2" tint="-9.9948118533890809E-2"/>
      </bottom>
      <diagonal/>
    </border>
    <border>
      <left style="medium">
        <color indexed="64"/>
      </left>
      <right/>
      <top style="thin">
        <color theme="2" tint="-9.9948118533890809E-2"/>
      </top>
      <bottom style="thick">
        <color indexed="64"/>
      </bottom>
      <diagonal/>
    </border>
    <border>
      <left style="medium">
        <color indexed="64"/>
      </left>
      <right/>
      <top style="thin">
        <color theme="2" tint="-9.9948118533890809E-2"/>
      </top>
      <bottom/>
      <diagonal/>
    </border>
    <border>
      <left style="medium">
        <color indexed="64"/>
      </left>
      <right/>
      <top style="thin">
        <color indexed="64"/>
      </top>
      <bottom style="thin">
        <color theme="2" tint="-9.9948118533890809E-2"/>
      </bottom>
      <diagonal/>
    </border>
    <border>
      <left style="medium">
        <color indexed="64"/>
      </left>
      <right/>
      <top style="thin">
        <color theme="2" tint="-9.9948118533890809E-2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/>
      <top style="thin">
        <color theme="2" tint="-9.9948118533890809E-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 style="medium">
        <color indexed="64"/>
      </right>
      <top style="thick">
        <color indexed="64"/>
      </top>
      <bottom style="thin">
        <color theme="2" tint="-9.9948118533890809E-2"/>
      </bottom>
      <diagonal/>
    </border>
    <border>
      <left/>
      <right style="medium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theme="2" tint="-9.9948118533890809E-2"/>
      </bottom>
      <diagonal/>
    </border>
    <border>
      <left/>
      <right style="medium">
        <color indexed="64"/>
      </right>
      <top style="thin">
        <color theme="2" tint="-9.9948118533890809E-2"/>
      </top>
      <bottom style="thick">
        <color indexed="64"/>
      </bottom>
      <diagonal/>
    </border>
    <border>
      <left/>
      <right style="medium">
        <color indexed="64"/>
      </right>
      <top style="thin">
        <color theme="2" tint="-9.9948118533890809E-2"/>
      </top>
      <bottom/>
      <diagonal/>
    </border>
    <border>
      <left/>
      <right style="medium">
        <color indexed="64"/>
      </right>
      <top style="thin">
        <color indexed="64"/>
      </top>
      <bottom style="thin">
        <color theme="2" tint="-9.9948118533890809E-2"/>
      </bottom>
      <diagonal/>
    </border>
    <border>
      <left/>
      <right style="medium">
        <color indexed="64"/>
      </right>
      <top style="thin">
        <color theme="2" tint="-9.9948118533890809E-2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  <border>
      <left/>
      <right style="medium">
        <color indexed="64"/>
      </right>
      <top style="thin">
        <color theme="2" tint="-9.9948118533890809E-2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auto="1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theme="2" tint="-9.9948118533890809E-2"/>
      </bottom>
      <diagonal/>
    </border>
    <border>
      <left style="medium">
        <color indexed="64"/>
      </left>
      <right style="thick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thick">
        <color indexed="64"/>
      </right>
      <top style="thin">
        <color theme="2" tint="-9.9948118533890809E-2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theme="2" tint="-9.9948118533890809E-2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theme="2" tint="-9.9948118533890809E-2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 style="thick">
        <color indexed="64"/>
      </right>
      <top style="thin">
        <color theme="2" tint="-9.9948118533890809E-2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auto="1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theme="2" tint="-9.9948118533890809E-2"/>
      </bottom>
      <diagonal/>
    </border>
    <border>
      <left style="thick">
        <color indexed="64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ck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theme="2" tint="-9.9948118533890809E-2"/>
      </bottom>
      <diagonal/>
    </border>
    <border>
      <left style="thick">
        <color indexed="64"/>
      </left>
      <right style="thin">
        <color indexed="64"/>
      </right>
      <top style="thin">
        <color theme="2" tint="-9.9948118533890809E-2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theme="2" tint="-9.9948118533890809E-2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theme="2" tint="-9.9948118533890809E-2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theme="2" tint="-9.9948118533890809E-2"/>
      </bottom>
      <diagonal/>
    </border>
    <border>
      <left style="thick">
        <color indexed="64"/>
      </left>
      <right style="thin">
        <color indexed="64"/>
      </right>
      <top style="thin">
        <color theme="2" tint="-9.9948118533890809E-2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auto="1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/>
      <right/>
      <top style="thin">
        <color theme="2" tint="-9.9948118533890809E-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auto="1"/>
      </left>
      <right style="medium">
        <color indexed="64"/>
      </right>
      <top style="thick">
        <color indexed="64"/>
      </top>
      <bottom style="thin">
        <color theme="2" tint="-9.9948118533890809E-2"/>
      </bottom>
      <diagonal/>
    </border>
    <border>
      <left style="thin">
        <color auto="1"/>
      </left>
      <right style="medium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auto="1"/>
      </left>
      <right style="medium">
        <color indexed="64"/>
      </right>
      <top style="thin">
        <color theme="2" tint="-9.9948118533890809E-2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  <border>
      <left style="thin">
        <color auto="1"/>
      </left>
      <right style="medium">
        <color indexed="64"/>
      </right>
      <top/>
      <bottom style="thin">
        <color theme="2" tint="-9.9948118533890809E-2"/>
      </bottom>
      <diagonal/>
    </border>
    <border>
      <left style="thin">
        <color indexed="64"/>
      </left>
      <right style="medium">
        <color indexed="64"/>
      </right>
      <top style="thin">
        <color theme="2" tint="-9.9948118533890809E-2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4" tint="0.79998168889431442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indexed="64"/>
      </top>
      <bottom style="thin">
        <color theme="4" tint="0.7999816888943144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4" tint="0.79998168889431442"/>
      </bottom>
      <diagonal/>
    </border>
    <border>
      <left/>
      <right style="thin">
        <color indexed="64"/>
      </right>
      <top/>
      <bottom style="thin">
        <color theme="4" tint="0.79998168889431442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 style="thin">
        <color theme="2"/>
      </bottom>
      <diagonal/>
    </border>
    <border>
      <left/>
      <right style="thin">
        <color indexed="64"/>
      </right>
      <top style="thin">
        <color theme="2" tint="-9.9948118533890809E-2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theme="2"/>
      </bottom>
      <diagonal/>
    </border>
    <border>
      <left style="medium">
        <color indexed="64"/>
      </left>
      <right style="medium">
        <color indexed="64"/>
      </right>
      <top/>
      <bottom style="thin">
        <color theme="2"/>
      </bottom>
      <diagonal/>
    </border>
    <border>
      <left/>
      <right style="thin">
        <color indexed="64"/>
      </right>
      <top style="thin">
        <color theme="2"/>
      </top>
      <bottom/>
      <diagonal/>
    </border>
    <border>
      <left style="thin">
        <color indexed="64"/>
      </left>
      <right style="thin">
        <color indexed="64"/>
      </right>
      <top style="thin">
        <color theme="2"/>
      </top>
      <bottom/>
      <diagonal/>
    </border>
    <border>
      <left style="thin">
        <color indexed="64"/>
      </left>
      <right style="thick">
        <color indexed="64"/>
      </right>
      <top/>
      <bottom style="thin">
        <color theme="2" tint="-9.9948118533890809E-2"/>
      </bottom>
      <diagonal/>
    </border>
    <border>
      <left style="thin">
        <color indexed="64"/>
      </left>
      <right style="thick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ck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ck">
        <color indexed="64"/>
      </right>
      <top style="thin">
        <color theme="2" tint="-9.9948118533890809E-2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ck">
        <color indexed="64"/>
      </right>
      <top style="thin">
        <color theme="2" tint="-9.9948118533890809E-2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ck">
        <color indexed="64"/>
      </right>
      <top style="thin">
        <color theme="2" tint="-9.9948118533890809E-2"/>
      </top>
      <bottom style="thick">
        <color indexed="64"/>
      </bottom>
      <diagonal/>
    </border>
    <border>
      <left style="medium">
        <color indexed="64"/>
      </left>
      <right/>
      <top style="thick">
        <color auto="1"/>
      </top>
      <bottom style="thick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theme="2" tint="-9.9948118533890809E-2"/>
      </bottom>
      <diagonal/>
    </border>
    <border>
      <left/>
      <right style="thick">
        <color auto="1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ck">
        <color auto="1"/>
      </right>
      <top style="thin">
        <color theme="2" tint="-9.9948118533890809E-2"/>
      </top>
      <bottom/>
      <diagonal/>
    </border>
    <border>
      <left/>
      <right style="thick">
        <color auto="1"/>
      </right>
      <top style="medium">
        <color indexed="64"/>
      </top>
      <bottom style="thin">
        <color theme="2" tint="-9.9948118533890809E-2"/>
      </bottom>
      <diagonal/>
    </border>
    <border>
      <left/>
      <right style="thick">
        <color auto="1"/>
      </right>
      <top style="thin">
        <color theme="2" tint="-9.9948118533890809E-2"/>
      </top>
      <bottom style="medium">
        <color indexed="64"/>
      </bottom>
      <diagonal/>
    </border>
    <border>
      <left/>
      <right style="thick">
        <color auto="1"/>
      </right>
      <top/>
      <bottom style="thin">
        <color theme="2" tint="-9.9948118533890809E-2"/>
      </bottom>
      <diagonal/>
    </border>
    <border>
      <left/>
      <right style="thick">
        <color auto="1"/>
      </right>
      <top style="thin">
        <color theme="2" tint="-9.9948118533890809E-2"/>
      </top>
      <bottom style="thick">
        <color indexed="64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/>
      <top style="thin">
        <color theme="2" tint="-9.9948118533890809E-2"/>
      </top>
      <bottom style="medium">
        <color indexed="64"/>
      </bottom>
      <diagonal/>
    </border>
    <border>
      <left style="thick">
        <color indexed="64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ck">
        <color indexed="64"/>
      </left>
      <right/>
      <top style="thin">
        <color theme="2" tint="-9.9948118533890809E-2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theme="4" tint="0.79998168889431442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theme="4" tint="0.79998168889431442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theme="2" tint="-9.9948118533890809E-2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theme="2" tint="-9.9948118533890809E-2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theme="2" tint="-9.9948118533890809E-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n">
        <color indexed="64"/>
      </left>
      <right/>
      <top style="thin">
        <color theme="2"/>
      </top>
      <bottom style="thin">
        <color theme="2" tint="-9.9948118533890809E-2"/>
      </bottom>
      <diagonal/>
    </border>
    <border>
      <left/>
      <right style="thin">
        <color indexed="64"/>
      </right>
      <top style="thin">
        <color theme="2"/>
      </top>
      <bottom style="thin">
        <color theme="2" tint="-9.9948118533890809E-2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theme="2" tint="-9.9948118533890809E-2"/>
      </bottom>
      <diagonal/>
    </border>
    <border>
      <left/>
      <right/>
      <top style="thin">
        <color theme="2"/>
      </top>
      <bottom style="thin">
        <color theme="2" tint="-9.9948118533890809E-2"/>
      </bottom>
      <diagonal/>
    </border>
    <border>
      <left style="medium">
        <color indexed="64"/>
      </left>
      <right style="medium">
        <color indexed="64"/>
      </right>
      <top style="thin">
        <color theme="2"/>
      </top>
      <bottom style="thin">
        <color theme="2" tint="-9.9948118533890809E-2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auto="1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theme="2" tint="-9.9948118533890809E-2"/>
      </top>
      <bottom style="thin">
        <color theme="2"/>
      </bottom>
      <diagonal/>
    </border>
    <border>
      <left style="medium">
        <color indexed="64"/>
      </left>
      <right style="thick">
        <color indexed="64"/>
      </right>
      <top/>
      <bottom style="thin">
        <color theme="2"/>
      </bottom>
      <diagonal/>
    </border>
    <border>
      <left style="medium">
        <color indexed="64"/>
      </left>
      <right style="thick">
        <color indexed="64"/>
      </right>
      <top style="thin">
        <color theme="2"/>
      </top>
      <bottom style="thin">
        <color theme="2" tint="-9.9948118533890809E-2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auto="1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theme="2" tint="-9.9948118533890809E-2"/>
      </top>
      <bottom style="thin">
        <color theme="2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2" tint="-9.9948118533890809E-2"/>
      </top>
      <bottom style="thin">
        <color theme="2"/>
      </bottom>
      <diagonal/>
    </border>
    <border>
      <left style="medium">
        <color indexed="64"/>
      </left>
      <right/>
      <top style="thin">
        <color theme="2"/>
      </top>
      <bottom style="thin">
        <color theme="2" tint="-9.9948118533890809E-2"/>
      </bottom>
      <diagonal/>
    </border>
    <border>
      <left style="thick">
        <color indexed="64"/>
      </left>
      <right style="thin">
        <color indexed="64"/>
      </right>
      <top/>
      <bottom style="thin">
        <color theme="2"/>
      </bottom>
      <diagonal/>
    </border>
    <border>
      <left style="thick">
        <color indexed="64"/>
      </left>
      <right style="thin">
        <color indexed="64"/>
      </right>
      <top style="thin">
        <color theme="2"/>
      </top>
      <bottom style="thin">
        <color theme="2" tint="-9.9948118533890809E-2"/>
      </bottom>
      <diagonal/>
    </border>
    <border>
      <left/>
      <right style="thick">
        <color indexed="64"/>
      </right>
      <top style="thin">
        <color theme="0" tint="-0.49998474074526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ck">
        <color indexed="64"/>
      </right>
      <top style="thin">
        <color theme="0" tint="-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theme="4" tint="0.79998168889431442"/>
      </bottom>
      <diagonal/>
    </border>
    <border>
      <left style="thin">
        <color indexed="64"/>
      </left>
      <right style="medium">
        <color indexed="64"/>
      </right>
      <top/>
      <bottom style="thin">
        <color theme="4" tint="0.7999816888943144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4" tint="0.79998168889431442"/>
      </bottom>
      <diagonal/>
    </border>
    <border>
      <left style="medium">
        <color indexed="64"/>
      </left>
      <right style="thick">
        <color indexed="64"/>
      </right>
      <top/>
      <bottom style="thin">
        <color theme="4" tint="0.79998168889431442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theme="4" tint="0.79998168889431442"/>
      </bottom>
      <diagonal/>
    </border>
    <border>
      <left style="thick">
        <color indexed="64"/>
      </left>
      <right/>
      <top/>
      <bottom style="thin">
        <color theme="2" tint="-9.9948118533890809E-2"/>
      </bottom>
      <diagonal/>
    </border>
    <border>
      <left style="thick">
        <color indexed="64"/>
      </left>
      <right/>
      <top style="thin">
        <color theme="2" tint="-9.9948118533890809E-2"/>
      </top>
      <bottom/>
      <diagonal/>
    </border>
    <border>
      <left style="thick">
        <color indexed="64"/>
      </left>
      <right/>
      <top/>
      <bottom style="thin">
        <color theme="4" tint="0.79998168889431442"/>
      </bottom>
      <diagonal/>
    </border>
    <border>
      <left style="thick">
        <color indexed="64"/>
      </left>
      <right/>
      <top style="thin">
        <color indexed="64"/>
      </top>
      <bottom style="thin">
        <color theme="4" tint="0.79998168889431442"/>
      </bottom>
      <diagonal/>
    </border>
    <border>
      <left style="thick">
        <color indexed="64"/>
      </left>
      <right/>
      <top style="thin">
        <color indexed="64"/>
      </top>
      <bottom style="thin">
        <color theme="2" tint="-9.9948118533890809E-2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theme="2" tint="-9.9948118533890809E-2"/>
      </bottom>
      <diagonal/>
    </border>
    <border>
      <left style="thick">
        <color indexed="64"/>
      </left>
      <right/>
      <top style="thick">
        <color auto="1"/>
      </top>
      <bottom style="thick">
        <color indexed="64"/>
      </bottom>
      <diagonal/>
    </border>
  </borders>
  <cellStyleXfs count="1">
    <xf numFmtId="0" fontId="0" fillId="0" borderId="0"/>
  </cellStyleXfs>
  <cellXfs count="5560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30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1" fillId="2" borderId="41" xfId="0" applyFont="1" applyFill="1" applyBorder="1" applyAlignment="1">
      <alignment vertical="center"/>
    </xf>
    <xf numFmtId="0" fontId="1" fillId="2" borderId="22" xfId="0" applyFont="1" applyFill="1" applyBorder="1" applyAlignment="1">
      <alignment vertical="center"/>
    </xf>
    <xf numFmtId="0" fontId="4" fillId="2" borderId="23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vertical="center"/>
    </xf>
    <xf numFmtId="0" fontId="1" fillId="2" borderId="42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center"/>
    </xf>
    <xf numFmtId="0" fontId="1" fillId="2" borderId="34" xfId="0" applyFont="1" applyFill="1" applyBorder="1" applyAlignment="1">
      <alignment vertical="center"/>
    </xf>
    <xf numFmtId="0" fontId="4" fillId="0" borderId="38" xfId="0" applyFont="1" applyBorder="1" applyAlignment="1">
      <alignment horizontal="center" vertical="center"/>
    </xf>
    <xf numFmtId="0" fontId="1" fillId="0" borderId="38" xfId="0" applyFont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vertical="center"/>
    </xf>
    <xf numFmtId="0" fontId="1" fillId="2" borderId="35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6" borderId="23" xfId="0" applyFont="1" applyFill="1" applyBorder="1" applyAlignment="1">
      <alignment vertical="center"/>
    </xf>
    <xf numFmtId="0" fontId="1" fillId="6" borderId="42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vertical="center"/>
    </xf>
    <xf numFmtId="0" fontId="1" fillId="2" borderId="40" xfId="0" applyFont="1" applyFill="1" applyBorder="1" applyAlignment="1">
      <alignment vertical="center"/>
    </xf>
    <xf numFmtId="0" fontId="1" fillId="6" borderId="2" xfId="0" applyFont="1" applyFill="1" applyBorder="1" applyAlignment="1">
      <alignment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vertical="center"/>
    </xf>
    <xf numFmtId="0" fontId="1" fillId="6" borderId="30" xfId="0" applyFont="1" applyFill="1" applyBorder="1" applyAlignment="1">
      <alignment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2" borderId="0" xfId="0" applyFont="1" applyFill="1"/>
    <xf numFmtId="0" fontId="1" fillId="0" borderId="0" xfId="0" applyFont="1"/>
    <xf numFmtId="0" fontId="1" fillId="0" borderId="41" xfId="0" applyFont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vertical="center"/>
    </xf>
    <xf numFmtId="0" fontId="8" fillId="6" borderId="18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vertical="center"/>
    </xf>
    <xf numFmtId="0" fontId="8" fillId="2" borderId="23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vertical="center"/>
    </xf>
    <xf numFmtId="0" fontId="8" fillId="6" borderId="12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vertical="center"/>
    </xf>
    <xf numFmtId="0" fontId="8" fillId="2" borderId="1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vertical="center"/>
    </xf>
    <xf numFmtId="0" fontId="8" fillId="7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/>
    </xf>
    <xf numFmtId="0" fontId="3" fillId="2" borderId="0" xfId="0" applyFont="1" applyFill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1" fillId="2" borderId="2" xfId="0" applyFont="1" applyFill="1" applyBorder="1" applyAlignment="1">
      <alignment horizontal="left" vertical="center" indent="2"/>
    </xf>
    <xf numFmtId="0" fontId="1" fillId="2" borderId="11" xfId="0" applyFont="1" applyFill="1" applyBorder="1" applyAlignment="1">
      <alignment horizontal="left" vertical="center" indent="2"/>
    </xf>
    <xf numFmtId="0" fontId="1" fillId="2" borderId="6" xfId="0" applyFont="1" applyFill="1" applyBorder="1" applyAlignment="1">
      <alignment horizontal="left" vertical="center" indent="2"/>
    </xf>
    <xf numFmtId="0" fontId="1" fillId="2" borderId="2" xfId="0" applyFont="1" applyFill="1" applyBorder="1" applyAlignment="1">
      <alignment horizontal="left" vertical="center" wrapText="1" indent="4"/>
    </xf>
    <xf numFmtId="0" fontId="3" fillId="2" borderId="98" xfId="0" applyFont="1" applyFill="1" applyBorder="1" applyAlignment="1">
      <alignment horizontal="left" vertical="center" wrapText="1" indent="2"/>
    </xf>
    <xf numFmtId="0" fontId="4" fillId="2" borderId="99" xfId="0" applyFont="1" applyFill="1" applyBorder="1" applyAlignment="1">
      <alignment horizontal="center" vertical="center" wrapText="1"/>
    </xf>
    <xf numFmtId="0" fontId="1" fillId="2" borderId="9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vertical="center" wrapText="1"/>
    </xf>
    <xf numFmtId="0" fontId="3" fillId="2" borderId="101" xfId="0" applyFont="1" applyFill="1" applyBorder="1" applyAlignment="1">
      <alignment horizontal="left" vertical="center" wrapText="1" indent="2"/>
    </xf>
    <xf numFmtId="0" fontId="4" fillId="2" borderId="102" xfId="0" applyFont="1" applyFill="1" applyBorder="1" applyAlignment="1">
      <alignment horizontal="center" vertical="center" wrapText="1"/>
    </xf>
    <xf numFmtId="0" fontId="1" fillId="2" borderId="102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 indent="4"/>
    </xf>
    <xf numFmtId="0" fontId="4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34" xfId="0" applyFont="1" applyFill="1" applyBorder="1" applyAlignment="1">
      <alignment vertical="center" wrapText="1"/>
    </xf>
    <xf numFmtId="0" fontId="1" fillId="8" borderId="23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left" vertical="center" wrapText="1" indent="4"/>
    </xf>
    <xf numFmtId="0" fontId="4" fillId="2" borderId="18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35" xfId="0" applyFont="1" applyFill="1" applyBorder="1" applyAlignment="1">
      <alignment vertical="center" wrapText="1"/>
    </xf>
    <xf numFmtId="0" fontId="1" fillId="8" borderId="18" xfId="0" applyFont="1" applyFill="1" applyBorder="1" applyAlignment="1">
      <alignment horizontal="left" vertical="center" wrapText="1"/>
    </xf>
    <xf numFmtId="0" fontId="1" fillId="9" borderId="28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5" fillId="8" borderId="17" xfId="0" applyFont="1" applyFill="1" applyBorder="1" applyAlignment="1">
      <alignment horizontal="right" vertical="center" wrapText="1"/>
    </xf>
    <xf numFmtId="0" fontId="7" fillId="8" borderId="1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2" borderId="64" xfId="0" applyFont="1" applyFill="1" applyBorder="1" applyAlignment="1">
      <alignment vertical="center" wrapText="1"/>
    </xf>
    <xf numFmtId="0" fontId="1" fillId="2" borderId="61" xfId="0" applyFont="1" applyFill="1" applyBorder="1" applyAlignment="1">
      <alignment vertical="center" wrapText="1"/>
    </xf>
    <xf numFmtId="0" fontId="1" fillId="2" borderId="65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61" xfId="0" applyFont="1" applyFill="1" applyBorder="1" applyAlignment="1">
      <alignment vertical="center" wrapText="1"/>
    </xf>
    <xf numFmtId="0" fontId="1" fillId="5" borderId="9" xfId="0" applyFont="1" applyFill="1" applyBorder="1" applyAlignment="1">
      <alignment vertical="center" wrapText="1"/>
    </xf>
    <xf numFmtId="0" fontId="1" fillId="5" borderId="63" xfId="0" applyFont="1" applyFill="1" applyBorder="1" applyAlignment="1">
      <alignment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vertical="center" wrapText="1"/>
    </xf>
    <xf numFmtId="0" fontId="1" fillId="5" borderId="64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61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vertical="center" wrapText="1"/>
    </xf>
    <xf numFmtId="0" fontId="1" fillId="3" borderId="64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61" xfId="0" applyFont="1" applyFill="1" applyBorder="1" applyAlignment="1">
      <alignment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vertical="center" wrapText="1"/>
    </xf>
    <xf numFmtId="0" fontId="1" fillId="5" borderId="24" xfId="0" applyFont="1" applyFill="1" applyBorder="1" applyAlignment="1">
      <alignment vertical="center" wrapText="1"/>
    </xf>
    <xf numFmtId="0" fontId="1" fillId="5" borderId="66" xfId="0" applyFont="1" applyFill="1" applyBorder="1" applyAlignment="1">
      <alignment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vertical="center" wrapText="1"/>
    </xf>
    <xf numFmtId="0" fontId="1" fillId="4" borderId="65" xfId="0" applyFont="1" applyFill="1" applyBorder="1" applyAlignment="1">
      <alignment vertical="center" wrapText="1"/>
    </xf>
    <xf numFmtId="0" fontId="1" fillId="5" borderId="27" xfId="0" applyFont="1" applyFill="1" applyBorder="1" applyAlignment="1">
      <alignment vertical="center" wrapText="1"/>
    </xf>
    <xf numFmtId="0" fontId="1" fillId="5" borderId="28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vertical="center" wrapText="1"/>
    </xf>
    <xf numFmtId="0" fontId="1" fillId="5" borderId="29" xfId="0" applyFont="1" applyFill="1" applyBorder="1" applyAlignment="1">
      <alignment vertical="center" wrapText="1"/>
    </xf>
    <xf numFmtId="0" fontId="1" fillId="5" borderId="62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6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41" xfId="0" applyFont="1" applyFill="1" applyBorder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5" borderId="73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1" fillId="5" borderId="30" xfId="0" applyFont="1" applyFill="1" applyBorder="1" applyAlignment="1">
      <alignment vertical="center" wrapText="1"/>
    </xf>
    <xf numFmtId="0" fontId="1" fillId="5" borderId="74" xfId="0" applyFont="1" applyFill="1" applyBorder="1" applyAlignment="1">
      <alignment vertical="center" wrapText="1"/>
    </xf>
    <xf numFmtId="0" fontId="1" fillId="5" borderId="12" xfId="0" applyFont="1" applyFill="1" applyBorder="1" applyAlignment="1">
      <alignment vertical="center" wrapText="1"/>
    </xf>
    <xf numFmtId="0" fontId="1" fillId="5" borderId="34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0" fontId="1" fillId="3" borderId="34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vertical="center" wrapText="1"/>
    </xf>
    <xf numFmtId="0" fontId="1" fillId="5" borderId="41" xfId="0" applyFont="1" applyFill="1" applyBorder="1" applyAlignment="1">
      <alignment vertical="center" wrapText="1"/>
    </xf>
    <xf numFmtId="0" fontId="1" fillId="4" borderId="18" xfId="0" applyFont="1" applyFill="1" applyBorder="1" applyAlignment="1">
      <alignment vertical="center" wrapText="1"/>
    </xf>
    <xf numFmtId="0" fontId="1" fillId="4" borderId="35" xfId="0" applyFont="1" applyFill="1" applyBorder="1" applyAlignment="1">
      <alignment vertical="center" wrapText="1"/>
    </xf>
    <xf numFmtId="0" fontId="1" fillId="5" borderId="23" xfId="0" applyFont="1" applyFill="1" applyBorder="1" applyAlignment="1">
      <alignment vertical="center" wrapText="1"/>
    </xf>
    <xf numFmtId="0" fontId="1" fillId="5" borderId="4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30" xfId="0" applyFont="1" applyFill="1" applyBorder="1" applyAlignment="1">
      <alignment vertical="center" wrapText="1"/>
    </xf>
    <xf numFmtId="0" fontId="3" fillId="5" borderId="20" xfId="0" applyFont="1" applyFill="1" applyBorder="1" applyAlignment="1">
      <alignment horizontal="left" vertical="center" wrapText="1"/>
    </xf>
    <xf numFmtId="0" fontId="3" fillId="5" borderId="21" xfId="0" applyFont="1" applyFill="1" applyBorder="1" applyAlignment="1">
      <alignment horizontal="left" vertical="center" wrapText="1"/>
    </xf>
    <xf numFmtId="0" fontId="3" fillId="5" borderId="25" xfId="0" applyFont="1" applyFill="1" applyBorder="1" applyAlignment="1">
      <alignment horizontal="left" vertical="center" wrapText="1"/>
    </xf>
    <xf numFmtId="0" fontId="3" fillId="5" borderId="26" xfId="0" applyFont="1" applyFill="1" applyBorder="1" applyAlignment="1">
      <alignment horizontal="left" vertical="center" wrapText="1"/>
    </xf>
    <xf numFmtId="0" fontId="1" fillId="5" borderId="28" xfId="0" applyFont="1" applyFill="1" applyBorder="1" applyAlignment="1">
      <alignment vertical="center" wrapText="1"/>
    </xf>
    <xf numFmtId="0" fontId="1" fillId="5" borderId="4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1" fillId="4" borderId="30" xfId="0" applyFont="1" applyFill="1" applyBorder="1" applyAlignment="1">
      <alignment vertical="center" wrapText="1"/>
    </xf>
    <xf numFmtId="0" fontId="5" fillId="8" borderId="58" xfId="0" applyFont="1" applyFill="1" applyBorder="1" applyAlignment="1">
      <alignment horizontal="right" vertical="center" wrapText="1"/>
    </xf>
    <xf numFmtId="0" fontId="13" fillId="8" borderId="57" xfId="0" applyFont="1" applyFill="1" applyBorder="1" applyAlignment="1">
      <alignment horizontal="right" vertical="center" wrapText="1"/>
    </xf>
    <xf numFmtId="0" fontId="13" fillId="8" borderId="56" xfId="0" applyFont="1" applyFill="1" applyBorder="1" applyAlignment="1">
      <alignment horizontal="right" vertical="center" wrapText="1"/>
    </xf>
    <xf numFmtId="0" fontId="13" fillId="8" borderId="7" xfId="0" applyFont="1" applyFill="1" applyBorder="1" applyAlignment="1">
      <alignment horizontal="right" vertical="center" wrapText="1"/>
    </xf>
    <xf numFmtId="0" fontId="13" fillId="8" borderId="12" xfId="0" applyFont="1" applyFill="1" applyBorder="1" applyAlignment="1">
      <alignment horizontal="right" vertical="center" wrapText="1"/>
    </xf>
    <xf numFmtId="0" fontId="5" fillId="8" borderId="57" xfId="0" applyFont="1" applyFill="1" applyBorder="1" applyAlignment="1">
      <alignment horizontal="right" vertical="center" wrapText="1"/>
    </xf>
    <xf numFmtId="0" fontId="5" fillId="8" borderId="56" xfId="0" applyFont="1" applyFill="1" applyBorder="1" applyAlignment="1">
      <alignment horizontal="right" vertical="center" wrapText="1"/>
    </xf>
    <xf numFmtId="0" fontId="1" fillId="2" borderId="99" xfId="0" applyFont="1" applyFill="1" applyBorder="1" applyAlignment="1">
      <alignment horizontal="right" vertical="center" wrapText="1" indent="1"/>
    </xf>
    <xf numFmtId="0" fontId="1" fillId="2" borderId="3" xfId="0" applyFont="1" applyFill="1" applyBorder="1" applyAlignment="1">
      <alignment horizontal="right" vertical="center" wrapText="1" indent="1"/>
    </xf>
    <xf numFmtId="0" fontId="1" fillId="2" borderId="102" xfId="0" applyFont="1" applyFill="1" applyBorder="1" applyAlignment="1">
      <alignment horizontal="right" vertical="center" wrapText="1" indent="1"/>
    </xf>
    <xf numFmtId="0" fontId="1" fillId="2" borderId="12" xfId="0" applyFont="1" applyFill="1" applyBorder="1" applyAlignment="1">
      <alignment horizontal="right" vertical="center" wrapText="1" indent="1"/>
    </xf>
    <xf numFmtId="0" fontId="1" fillId="8" borderId="23" xfId="0" applyFont="1" applyFill="1" applyBorder="1" applyAlignment="1">
      <alignment horizontal="right" vertical="center" wrapText="1" indent="1"/>
    </xf>
    <xf numFmtId="0" fontId="1" fillId="2" borderId="18" xfId="0" applyFont="1" applyFill="1" applyBorder="1" applyAlignment="1">
      <alignment horizontal="right" vertical="center" wrapText="1" indent="1"/>
    </xf>
    <xf numFmtId="0" fontId="1" fillId="8" borderId="18" xfId="0" applyFont="1" applyFill="1" applyBorder="1" applyAlignment="1">
      <alignment horizontal="right" vertical="center" wrapText="1" indent="1"/>
    </xf>
    <xf numFmtId="0" fontId="1" fillId="2" borderId="3" xfId="0" applyFont="1" applyFill="1" applyBorder="1" applyAlignment="1">
      <alignment horizontal="right" vertical="center" indent="1"/>
    </xf>
    <xf numFmtId="0" fontId="1" fillId="2" borderId="18" xfId="0" applyFont="1" applyFill="1" applyBorder="1" applyAlignment="1">
      <alignment horizontal="right" vertical="center" indent="1"/>
    </xf>
    <xf numFmtId="0" fontId="1" fillId="2" borderId="12" xfId="0" applyFont="1" applyFill="1" applyBorder="1" applyAlignment="1">
      <alignment horizontal="right" vertical="center" indent="1"/>
    </xf>
    <xf numFmtId="0" fontId="1" fillId="2" borderId="28" xfId="0" applyFont="1" applyFill="1" applyBorder="1" applyAlignment="1">
      <alignment horizontal="right" vertical="center" wrapText="1" indent="1"/>
    </xf>
    <xf numFmtId="0" fontId="1" fillId="2" borderId="7" xfId="0" applyFont="1" applyFill="1" applyBorder="1" applyAlignment="1">
      <alignment horizontal="right" vertical="center" indent="1"/>
    </xf>
    <xf numFmtId="0" fontId="1" fillId="2" borderId="38" xfId="0" applyFont="1" applyFill="1" applyBorder="1" applyAlignment="1">
      <alignment horizontal="right" vertical="center" indent="1"/>
    </xf>
    <xf numFmtId="0" fontId="1" fillId="0" borderId="18" xfId="0" applyFont="1" applyBorder="1" applyAlignment="1">
      <alignment horizontal="right" vertical="center" indent="1"/>
    </xf>
    <xf numFmtId="0" fontId="1" fillId="2" borderId="23" xfId="0" applyFont="1" applyFill="1" applyBorder="1" applyAlignment="1">
      <alignment horizontal="right" vertical="center" indent="1"/>
    </xf>
    <xf numFmtId="0" fontId="3" fillId="8" borderId="18" xfId="0" applyFont="1" applyFill="1" applyBorder="1" applyAlignment="1">
      <alignment horizontal="right" vertical="center" wrapText="1" indent="1"/>
    </xf>
    <xf numFmtId="0" fontId="1" fillId="0" borderId="12" xfId="0" applyFont="1" applyBorder="1" applyAlignment="1">
      <alignment horizontal="right" vertical="center" indent="1"/>
    </xf>
    <xf numFmtId="0" fontId="1" fillId="6" borderId="23" xfId="0" applyFont="1" applyFill="1" applyBorder="1" applyAlignment="1">
      <alignment horizontal="right" vertical="center" indent="1"/>
    </xf>
    <xf numFmtId="0" fontId="1" fillId="6" borderId="3" xfId="0" applyFont="1" applyFill="1" applyBorder="1" applyAlignment="1">
      <alignment horizontal="right" vertical="center" indent="1"/>
    </xf>
    <xf numFmtId="0" fontId="1" fillId="2" borderId="28" xfId="0" applyFont="1" applyFill="1" applyBorder="1" applyAlignment="1">
      <alignment horizontal="right" vertical="center" indent="1"/>
    </xf>
    <xf numFmtId="0" fontId="2" fillId="9" borderId="90" xfId="0" applyFont="1" applyFill="1" applyBorder="1" applyAlignment="1">
      <alignment horizontal="right" vertical="center" wrapText="1"/>
    </xf>
    <xf numFmtId="0" fontId="4" fillId="9" borderId="91" xfId="0" applyFont="1" applyFill="1" applyBorder="1" applyAlignment="1">
      <alignment horizontal="center" vertical="center" wrapText="1"/>
    </xf>
    <xf numFmtId="0" fontId="1" fillId="9" borderId="91" xfId="0" applyFont="1" applyFill="1" applyBorder="1" applyAlignment="1">
      <alignment horizontal="right" vertical="center" wrapText="1" indent="1"/>
    </xf>
    <xf numFmtId="0" fontId="3" fillId="9" borderId="22" xfId="0" applyFont="1" applyFill="1" applyBorder="1" applyAlignment="1">
      <alignment vertical="center" wrapText="1"/>
    </xf>
    <xf numFmtId="0" fontId="4" fillId="9" borderId="23" xfId="0" applyFont="1" applyFill="1" applyBorder="1" applyAlignment="1">
      <alignment horizontal="center" vertical="center" wrapText="1"/>
    </xf>
    <xf numFmtId="0" fontId="1" fillId="9" borderId="23" xfId="0" applyFont="1" applyFill="1" applyBorder="1" applyAlignment="1">
      <alignment horizontal="right" vertical="center" wrapText="1" indent="1"/>
    </xf>
    <xf numFmtId="0" fontId="3" fillId="9" borderId="22" xfId="0" applyFont="1" applyFill="1" applyBorder="1" applyAlignment="1">
      <alignment horizontal="left" vertical="center" wrapText="1"/>
    </xf>
    <xf numFmtId="0" fontId="2" fillId="9" borderId="17" xfId="0" applyFont="1" applyFill="1" applyBorder="1" applyAlignment="1">
      <alignment horizontal="right" vertical="center" wrapText="1"/>
    </xf>
    <xf numFmtId="0" fontId="4" fillId="9" borderId="18" xfId="0" applyFont="1" applyFill="1" applyBorder="1" applyAlignment="1">
      <alignment horizontal="center" vertical="center" wrapText="1"/>
    </xf>
    <xf numFmtId="0" fontId="1" fillId="9" borderId="18" xfId="0" applyFont="1" applyFill="1" applyBorder="1" applyAlignment="1">
      <alignment horizontal="right" vertical="center" wrapText="1" indent="1"/>
    </xf>
    <xf numFmtId="0" fontId="2" fillId="9" borderId="2" xfId="0" applyFont="1" applyFill="1" applyBorder="1" applyAlignment="1">
      <alignment horizontal="right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right" vertical="center" wrapText="1" indent="1"/>
    </xf>
    <xf numFmtId="0" fontId="3" fillId="9" borderId="2" xfId="0" applyFont="1" applyFill="1" applyBorder="1" applyAlignment="1">
      <alignment vertical="center" wrapText="1"/>
    </xf>
    <xf numFmtId="0" fontId="4" fillId="9" borderId="23" xfId="0" applyFont="1" applyFill="1" applyBorder="1" applyAlignment="1">
      <alignment horizontal="center" vertical="center"/>
    </xf>
    <xf numFmtId="0" fontId="1" fillId="9" borderId="23" xfId="0" applyFont="1" applyFill="1" applyBorder="1" applyAlignment="1">
      <alignment horizontal="right" vertical="center" indent="1"/>
    </xf>
    <xf numFmtId="0" fontId="1" fillId="9" borderId="42" xfId="0" applyFont="1" applyFill="1" applyBorder="1" applyAlignment="1">
      <alignment vertical="center"/>
    </xf>
    <xf numFmtId="0" fontId="4" fillId="9" borderId="91" xfId="0" applyFont="1" applyFill="1" applyBorder="1" applyAlignment="1">
      <alignment horizontal="center" vertical="center"/>
    </xf>
    <xf numFmtId="0" fontId="1" fillId="9" borderId="91" xfId="0" applyFont="1" applyFill="1" applyBorder="1" applyAlignment="1">
      <alignment horizontal="right" vertical="center" indent="1"/>
    </xf>
    <xf numFmtId="0" fontId="1" fillId="9" borderId="93" xfId="0" applyFont="1" applyFill="1" applyBorder="1" applyAlignment="1">
      <alignment vertical="center"/>
    </xf>
    <xf numFmtId="0" fontId="13" fillId="8" borderId="110" xfId="0" applyFont="1" applyFill="1" applyBorder="1" applyAlignment="1">
      <alignment horizontal="right" vertical="center" wrapText="1"/>
    </xf>
    <xf numFmtId="0" fontId="7" fillId="8" borderId="108" xfId="0" applyFont="1" applyFill="1" applyBorder="1" applyAlignment="1">
      <alignment horizontal="center" vertical="center" wrapText="1"/>
    </xf>
    <xf numFmtId="0" fontId="7" fillId="8" borderId="108" xfId="0" applyFont="1" applyFill="1" applyBorder="1" applyAlignment="1">
      <alignment horizontal="right" vertical="center" wrapText="1" indent="1"/>
    </xf>
    <xf numFmtId="0" fontId="7" fillId="8" borderId="106" xfId="0" applyFont="1" applyFill="1" applyBorder="1" applyAlignment="1">
      <alignment vertical="center" wrapText="1"/>
    </xf>
    <xf numFmtId="0" fontId="5" fillId="8" borderId="59" xfId="0" applyFont="1" applyFill="1" applyBorder="1" applyAlignment="1">
      <alignment horizontal="right" vertical="center" wrapText="1"/>
    </xf>
    <xf numFmtId="0" fontId="5" fillId="8" borderId="46" xfId="0" applyFont="1" applyFill="1" applyBorder="1" applyAlignment="1">
      <alignment horizontal="right" vertical="center" wrapText="1"/>
    </xf>
    <xf numFmtId="0" fontId="7" fillId="8" borderId="47" xfId="0" applyFont="1" applyFill="1" applyBorder="1" applyAlignment="1">
      <alignment horizontal="center" vertical="center" wrapText="1"/>
    </xf>
    <xf numFmtId="0" fontId="1" fillId="8" borderId="47" xfId="0" applyFont="1" applyFill="1" applyBorder="1" applyAlignment="1">
      <alignment horizontal="right" vertical="center" wrapText="1" indent="1"/>
    </xf>
    <xf numFmtId="0" fontId="7" fillId="8" borderId="38" xfId="0" applyFont="1" applyFill="1" applyBorder="1" applyAlignment="1">
      <alignment horizontal="center" vertical="center" wrapText="1"/>
    </xf>
    <xf numFmtId="0" fontId="1" fillId="8" borderId="38" xfId="0" applyFont="1" applyFill="1" applyBorder="1" applyAlignment="1">
      <alignment horizontal="right" vertical="center" wrapText="1" indent="1"/>
    </xf>
    <xf numFmtId="0" fontId="5" fillId="8" borderId="22" xfId="0" applyFont="1" applyFill="1" applyBorder="1" applyAlignment="1">
      <alignment horizontal="right" vertical="center" wrapText="1"/>
    </xf>
    <xf numFmtId="0" fontId="7" fillId="8" borderId="23" xfId="0" applyFont="1" applyFill="1" applyBorder="1" applyAlignment="1">
      <alignment horizontal="center" vertical="center" wrapText="1"/>
    </xf>
    <xf numFmtId="0" fontId="7" fillId="8" borderId="108" xfId="0" applyFont="1" applyFill="1" applyBorder="1" applyAlignment="1">
      <alignment vertical="center" wrapText="1"/>
    </xf>
    <xf numFmtId="0" fontId="1" fillId="9" borderId="91" xfId="0" applyFont="1" applyFill="1" applyBorder="1" applyAlignment="1">
      <alignment horizontal="left" vertical="center" wrapText="1"/>
    </xf>
    <xf numFmtId="0" fontId="1" fillId="9" borderId="23" xfId="0" applyFont="1" applyFill="1" applyBorder="1" applyAlignment="1">
      <alignment horizontal="left" vertical="center" wrapText="1"/>
    </xf>
    <xf numFmtId="0" fontId="1" fillId="8" borderId="47" xfId="0" applyFont="1" applyFill="1" applyBorder="1" applyAlignment="1">
      <alignment horizontal="left" vertical="center" wrapText="1"/>
    </xf>
    <xf numFmtId="0" fontId="1" fillId="9" borderId="18" xfId="0" applyFont="1" applyFill="1" applyBorder="1" applyAlignment="1">
      <alignment horizontal="left" vertical="center" wrapText="1"/>
    </xf>
    <xf numFmtId="0" fontId="1" fillId="9" borderId="3" xfId="0" applyFont="1" applyFill="1" applyBorder="1" applyAlignment="1">
      <alignment horizontal="left" vertical="center" wrapText="1"/>
    </xf>
    <xf numFmtId="0" fontId="1" fillId="9" borderId="23" xfId="0" applyFont="1" applyFill="1" applyBorder="1" applyAlignment="1">
      <alignment vertical="center"/>
    </xf>
    <xf numFmtId="0" fontId="1" fillId="9" borderId="91" xfId="0" applyFont="1" applyFill="1" applyBorder="1" applyAlignment="1">
      <alignment vertical="center"/>
    </xf>
    <xf numFmtId="0" fontId="1" fillId="8" borderId="38" xfId="0" applyFont="1" applyFill="1" applyBorder="1" applyAlignment="1">
      <alignment horizontal="left" vertical="center" wrapText="1"/>
    </xf>
    <xf numFmtId="0" fontId="3" fillId="9" borderId="83" xfId="0" applyFont="1" applyFill="1" applyBorder="1" applyAlignment="1">
      <alignment vertical="center" wrapText="1"/>
    </xf>
    <xf numFmtId="0" fontId="4" fillId="9" borderId="80" xfId="0" applyFont="1" applyFill="1" applyBorder="1" applyAlignment="1">
      <alignment horizontal="center" vertical="center" wrapText="1"/>
    </xf>
    <xf numFmtId="0" fontId="1" fillId="9" borderId="80" xfId="0" applyFont="1" applyFill="1" applyBorder="1" applyAlignment="1">
      <alignment horizontal="left" vertical="center" wrapText="1"/>
    </xf>
    <xf numFmtId="0" fontId="1" fillId="9" borderId="80" xfId="0" applyFont="1" applyFill="1" applyBorder="1" applyAlignment="1">
      <alignment horizontal="right" vertical="center" wrapText="1" indent="1"/>
    </xf>
    <xf numFmtId="0" fontId="4" fillId="9" borderId="3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vertical="center"/>
    </xf>
    <xf numFmtId="0" fontId="1" fillId="9" borderId="3" xfId="0" applyFont="1" applyFill="1" applyBorder="1" applyAlignment="1">
      <alignment horizontal="right" vertical="center" indent="1"/>
    </xf>
    <xf numFmtId="0" fontId="1" fillId="9" borderId="30" xfId="0" applyFont="1" applyFill="1" applyBorder="1" applyAlignment="1">
      <alignment vertical="center"/>
    </xf>
    <xf numFmtId="0" fontId="7" fillId="9" borderId="18" xfId="0" applyFont="1" applyFill="1" applyBorder="1" applyAlignment="1">
      <alignment horizontal="center" vertical="center" wrapText="1"/>
    </xf>
    <xf numFmtId="0" fontId="3" fillId="9" borderId="18" xfId="0" applyFont="1" applyFill="1" applyBorder="1" applyAlignment="1">
      <alignment horizontal="right" vertical="center" wrapText="1" indent="1"/>
    </xf>
    <xf numFmtId="0" fontId="5" fillId="8" borderId="6" xfId="0" applyFont="1" applyFill="1" applyBorder="1" applyAlignment="1">
      <alignment horizontal="right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left" vertical="center" wrapText="1"/>
    </xf>
    <xf numFmtId="0" fontId="1" fillId="8" borderId="7" xfId="0" applyFont="1" applyFill="1" applyBorder="1" applyAlignment="1">
      <alignment horizontal="right" vertical="center" wrapText="1" indent="1"/>
    </xf>
    <xf numFmtId="0" fontId="5" fillId="8" borderId="11" xfId="0" applyFont="1" applyFill="1" applyBorder="1" applyAlignment="1">
      <alignment horizontal="right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left" vertical="center" wrapText="1"/>
    </xf>
    <xf numFmtId="0" fontId="1" fillId="8" borderId="12" xfId="0" applyFont="1" applyFill="1" applyBorder="1" applyAlignment="1">
      <alignment horizontal="right" vertical="center" wrapText="1" indent="1"/>
    </xf>
    <xf numFmtId="0" fontId="3" fillId="8" borderId="23" xfId="0" applyFont="1" applyFill="1" applyBorder="1" applyAlignment="1">
      <alignment horizontal="right" vertical="center" wrapText="1" indent="1"/>
    </xf>
    <xf numFmtId="0" fontId="4" fillId="9" borderId="111" xfId="0" applyFont="1" applyFill="1" applyBorder="1" applyAlignment="1">
      <alignment horizontal="center" vertical="center" wrapText="1"/>
    </xf>
    <xf numFmtId="0" fontId="1" fillId="9" borderId="111" xfId="0" applyFont="1" applyFill="1" applyBorder="1" applyAlignment="1">
      <alignment horizontal="left" vertical="center" wrapText="1"/>
    </xf>
    <xf numFmtId="0" fontId="1" fillId="9" borderId="111" xfId="0" applyFont="1" applyFill="1" applyBorder="1" applyAlignment="1">
      <alignment horizontal="right" vertical="center" wrapText="1" indent="1"/>
    </xf>
    <xf numFmtId="0" fontId="3" fillId="9" borderId="17" xfId="0" applyFont="1" applyFill="1" applyBorder="1" applyAlignment="1">
      <alignment vertical="center"/>
    </xf>
    <xf numFmtId="0" fontId="1" fillId="9" borderId="18" xfId="0" applyFont="1" applyFill="1" applyBorder="1" applyAlignment="1">
      <alignment vertical="center"/>
    </xf>
    <xf numFmtId="0" fontId="1" fillId="9" borderId="18" xfId="0" applyFont="1" applyFill="1" applyBorder="1" applyAlignment="1">
      <alignment horizontal="right" vertical="center" indent="1"/>
    </xf>
    <xf numFmtId="0" fontId="1" fillId="8" borderId="12" xfId="0" applyFont="1" applyFill="1" applyBorder="1" applyAlignment="1">
      <alignment vertical="center"/>
    </xf>
    <xf numFmtId="0" fontId="3" fillId="8" borderId="12" xfId="0" applyFont="1" applyFill="1" applyBorder="1" applyAlignment="1">
      <alignment horizontal="right" vertical="center" indent="1"/>
    </xf>
    <xf numFmtId="0" fontId="5" fillId="8" borderId="55" xfId="0" applyFont="1" applyFill="1" applyBorder="1" applyAlignment="1">
      <alignment horizontal="right" vertical="center" wrapText="1"/>
    </xf>
    <xf numFmtId="0" fontId="1" fillId="9" borderId="38" xfId="0" applyFont="1" applyFill="1" applyBorder="1" applyAlignment="1">
      <alignment vertical="center"/>
    </xf>
    <xf numFmtId="0" fontId="1" fillId="9" borderId="38" xfId="0" applyFont="1" applyFill="1" applyBorder="1" applyAlignment="1">
      <alignment horizontal="right" vertical="center" indent="1"/>
    </xf>
    <xf numFmtId="0" fontId="3" fillId="9" borderId="46" xfId="0" applyFont="1" applyFill="1" applyBorder="1" applyAlignment="1">
      <alignment vertical="center"/>
    </xf>
    <xf numFmtId="0" fontId="1" fillId="9" borderId="47" xfId="0" applyFont="1" applyFill="1" applyBorder="1" applyAlignment="1">
      <alignment vertical="center"/>
    </xf>
    <xf numFmtId="0" fontId="1" fillId="9" borderId="47" xfId="0" applyFont="1" applyFill="1" applyBorder="1" applyAlignment="1">
      <alignment horizontal="right" vertical="center" indent="1"/>
    </xf>
    <xf numFmtId="0" fontId="1" fillId="8" borderId="47" xfId="0" applyFont="1" applyFill="1" applyBorder="1" applyAlignment="1">
      <alignment vertical="center"/>
    </xf>
    <xf numFmtId="0" fontId="1" fillId="8" borderId="47" xfId="0" applyFont="1" applyFill="1" applyBorder="1" applyAlignment="1">
      <alignment horizontal="right" vertical="center" indent="1"/>
    </xf>
    <xf numFmtId="0" fontId="3" fillId="10" borderId="44" xfId="0" applyFont="1" applyFill="1" applyBorder="1" applyAlignment="1">
      <alignment vertical="center" wrapText="1"/>
    </xf>
    <xf numFmtId="0" fontId="3" fillId="10" borderId="25" xfId="0" applyFont="1" applyFill="1" applyBorder="1" applyAlignment="1">
      <alignment vertical="center" wrapText="1"/>
    </xf>
    <xf numFmtId="0" fontId="3" fillId="10" borderId="26" xfId="0" applyFont="1" applyFill="1" applyBorder="1" applyAlignment="1">
      <alignment vertical="center" wrapText="1"/>
    </xf>
    <xf numFmtId="0" fontId="3" fillId="10" borderId="20" xfId="0" applyFont="1" applyFill="1" applyBorder="1" applyAlignment="1">
      <alignment horizontal="left" vertical="center" wrapText="1"/>
    </xf>
    <xf numFmtId="0" fontId="3" fillId="10" borderId="21" xfId="0" applyFont="1" applyFill="1" applyBorder="1" applyAlignment="1">
      <alignment horizontal="left" vertical="center" wrapText="1"/>
    </xf>
    <xf numFmtId="0" fontId="3" fillId="10" borderId="15" xfId="0" applyFont="1" applyFill="1" applyBorder="1" applyAlignment="1">
      <alignment horizontal="left" vertical="center" wrapText="1"/>
    </xf>
    <xf numFmtId="0" fontId="3" fillId="10" borderId="16" xfId="0" applyFont="1" applyFill="1" applyBorder="1" applyAlignment="1">
      <alignment horizontal="left" vertical="center" wrapText="1"/>
    </xf>
    <xf numFmtId="0" fontId="3" fillId="10" borderId="15" xfId="0" applyFont="1" applyFill="1" applyBorder="1" applyAlignment="1">
      <alignment vertical="center" wrapText="1"/>
    </xf>
    <xf numFmtId="0" fontId="3" fillId="10" borderId="36" xfId="0" applyFont="1" applyFill="1" applyBorder="1" applyAlignment="1">
      <alignment horizontal="left" vertical="center" wrapText="1"/>
    </xf>
    <xf numFmtId="0" fontId="3" fillId="10" borderId="5" xfId="0" applyFont="1" applyFill="1" applyBorder="1" applyAlignment="1">
      <alignment horizontal="left" vertical="center" wrapText="1"/>
    </xf>
    <xf numFmtId="0" fontId="3" fillId="10" borderId="67" xfId="0" applyFont="1" applyFill="1" applyBorder="1" applyAlignment="1">
      <alignment horizontal="left" vertical="center" wrapText="1"/>
    </xf>
    <xf numFmtId="0" fontId="15" fillId="9" borderId="91" xfId="0" applyFont="1" applyFill="1" applyBorder="1" applyAlignment="1">
      <alignment horizontal="center" vertical="center" wrapText="1"/>
    </xf>
    <xf numFmtId="0" fontId="5" fillId="9" borderId="91" xfId="0" applyFont="1" applyFill="1" applyBorder="1" applyAlignment="1">
      <alignment horizontal="left" vertical="center" wrapText="1"/>
    </xf>
    <xf numFmtId="0" fontId="15" fillId="9" borderId="23" xfId="0" applyFont="1" applyFill="1" applyBorder="1" applyAlignment="1">
      <alignment horizontal="center" vertical="center" wrapText="1"/>
    </xf>
    <xf numFmtId="0" fontId="5" fillId="9" borderId="23" xfId="0" applyFont="1" applyFill="1" applyBorder="1" applyAlignment="1">
      <alignment horizontal="left" vertical="center" wrapText="1"/>
    </xf>
    <xf numFmtId="0" fontId="3" fillId="9" borderId="23" xfId="0" applyFont="1" applyFill="1" applyBorder="1" applyAlignment="1">
      <alignment horizontal="left" vertical="center" wrapText="1"/>
    </xf>
    <xf numFmtId="0" fontId="3" fillId="9" borderId="3" xfId="0" applyFont="1" applyFill="1" applyBorder="1" applyAlignment="1">
      <alignment horizontal="left" vertical="center" wrapText="1"/>
    </xf>
    <xf numFmtId="0" fontId="10" fillId="10" borderId="27" xfId="0" applyFont="1" applyFill="1" applyBorder="1" applyAlignment="1">
      <alignment vertical="center" wrapText="1"/>
    </xf>
    <xf numFmtId="0" fontId="7" fillId="10" borderId="28" xfId="0" applyFont="1" applyFill="1" applyBorder="1" applyAlignment="1">
      <alignment horizontal="center" vertical="center" wrapText="1"/>
    </xf>
    <xf numFmtId="0" fontId="7" fillId="10" borderId="28" xfId="0" applyFont="1" applyFill="1" applyBorder="1" applyAlignment="1">
      <alignment horizontal="left" vertical="center" wrapText="1"/>
    </xf>
    <xf numFmtId="0" fontId="7" fillId="10" borderId="28" xfId="0" applyFont="1" applyFill="1" applyBorder="1" applyAlignment="1">
      <alignment horizontal="right" vertical="center" wrapText="1" indent="1"/>
    </xf>
    <xf numFmtId="0" fontId="3" fillId="10" borderId="27" xfId="0" applyFont="1" applyFill="1" applyBorder="1" applyAlignment="1">
      <alignment vertical="center" wrapText="1"/>
    </xf>
    <xf numFmtId="0" fontId="4" fillId="10" borderId="28" xfId="0" applyFont="1" applyFill="1" applyBorder="1" applyAlignment="1">
      <alignment horizontal="center" vertical="center" wrapText="1"/>
    </xf>
    <xf numFmtId="0" fontId="1" fillId="10" borderId="28" xfId="0" applyFont="1" applyFill="1" applyBorder="1" applyAlignment="1">
      <alignment horizontal="right" vertical="center" wrapText="1" indent="1"/>
    </xf>
    <xf numFmtId="0" fontId="3" fillId="10" borderId="1" xfId="0" applyFont="1" applyFill="1" applyBorder="1" applyAlignment="1">
      <alignment vertical="center" wrapText="1"/>
    </xf>
    <xf numFmtId="0" fontId="3" fillId="10" borderId="10" xfId="0" applyFont="1" applyFill="1" applyBorder="1" applyAlignment="1">
      <alignment vertical="center" wrapText="1"/>
    </xf>
    <xf numFmtId="0" fontId="3" fillId="10" borderId="36" xfId="0" applyFont="1" applyFill="1" applyBorder="1" applyAlignment="1">
      <alignment vertical="center" wrapText="1"/>
    </xf>
    <xf numFmtId="0" fontId="3" fillId="10" borderId="78" xfId="0" applyFont="1" applyFill="1" applyBorder="1" applyAlignment="1">
      <alignment vertical="center" wrapText="1"/>
    </xf>
    <xf numFmtId="0" fontId="3" fillId="10" borderId="1" xfId="0" applyFont="1" applyFill="1" applyBorder="1" applyAlignment="1">
      <alignment horizontal="left" vertical="center" wrapText="1"/>
    </xf>
    <xf numFmtId="0" fontId="3" fillId="10" borderId="2" xfId="0" applyFont="1" applyFill="1" applyBorder="1" applyAlignment="1">
      <alignment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left" vertical="center" wrapText="1"/>
    </xf>
    <xf numFmtId="0" fontId="1" fillId="10" borderId="3" xfId="0" applyFont="1" applyFill="1" applyBorder="1" applyAlignment="1">
      <alignment horizontal="right" vertical="center" wrapText="1" indent="1"/>
    </xf>
    <xf numFmtId="0" fontId="1" fillId="10" borderId="28" xfId="0" applyFont="1" applyFill="1" applyBorder="1" applyAlignment="1">
      <alignment horizontal="left" vertical="center" wrapText="1"/>
    </xf>
    <xf numFmtId="0" fontId="3" fillId="10" borderId="28" xfId="0" applyFont="1" applyFill="1" applyBorder="1" applyAlignment="1">
      <alignment horizontal="right" vertical="center" wrapText="1" indent="1"/>
    </xf>
    <xf numFmtId="0" fontId="3" fillId="10" borderId="16" xfId="0" applyFont="1" applyFill="1" applyBorder="1" applyAlignment="1">
      <alignment vertical="center" wrapText="1"/>
    </xf>
    <xf numFmtId="0" fontId="3" fillId="10" borderId="44" xfId="0" applyFont="1" applyFill="1" applyBorder="1" applyAlignment="1">
      <alignment horizontal="left" vertical="center" wrapText="1"/>
    </xf>
    <xf numFmtId="0" fontId="3" fillId="10" borderId="45" xfId="0" applyFont="1" applyFill="1" applyBorder="1" applyAlignment="1">
      <alignment horizontal="left" vertical="center" wrapText="1"/>
    </xf>
    <xf numFmtId="0" fontId="3" fillId="10" borderId="49" xfId="0" applyFont="1" applyFill="1" applyBorder="1" applyAlignment="1">
      <alignment vertical="center" wrapText="1"/>
    </xf>
    <xf numFmtId="0" fontId="3" fillId="10" borderId="26" xfId="0" applyFont="1" applyFill="1" applyBorder="1" applyAlignment="1">
      <alignment horizontal="left" vertical="center" wrapText="1"/>
    </xf>
    <xf numFmtId="0" fontId="3" fillId="10" borderId="27" xfId="0" applyFont="1" applyFill="1" applyBorder="1" applyAlignment="1">
      <alignment vertical="center"/>
    </xf>
    <xf numFmtId="0" fontId="1" fillId="10" borderId="28" xfId="0" applyFont="1" applyFill="1" applyBorder="1" applyAlignment="1">
      <alignment vertical="center"/>
    </xf>
    <xf numFmtId="0" fontId="1" fillId="10" borderId="28" xfId="0" applyFont="1" applyFill="1" applyBorder="1" applyAlignment="1">
      <alignment horizontal="right" vertical="center" indent="1"/>
    </xf>
    <xf numFmtId="0" fontId="1" fillId="10" borderId="50" xfId="0" applyFont="1" applyFill="1" applyBorder="1" applyAlignment="1">
      <alignment vertical="center"/>
    </xf>
    <xf numFmtId="0" fontId="1" fillId="10" borderId="50" xfId="0" applyFont="1" applyFill="1" applyBorder="1" applyAlignment="1">
      <alignment horizontal="right" vertical="center" indent="1"/>
    </xf>
    <xf numFmtId="0" fontId="15" fillId="9" borderId="3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15" fillId="9" borderId="18" xfId="0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left" vertical="center" wrapText="1"/>
    </xf>
    <xf numFmtId="0" fontId="5" fillId="8" borderId="18" xfId="0" applyFont="1" applyFill="1" applyBorder="1" applyAlignment="1">
      <alignment horizontal="left" vertical="center" wrapText="1"/>
    </xf>
    <xf numFmtId="0" fontId="7" fillId="8" borderId="80" xfId="0" applyFont="1" applyFill="1" applyBorder="1" applyAlignment="1">
      <alignment horizontal="center" vertical="center" wrapText="1"/>
    </xf>
    <xf numFmtId="0" fontId="3" fillId="10" borderId="104" xfId="0" applyFont="1" applyFill="1" applyBorder="1" applyAlignment="1">
      <alignment vertical="center" wrapText="1"/>
    </xf>
    <xf numFmtId="0" fontId="3" fillId="10" borderId="60" xfId="0" applyFont="1" applyFill="1" applyBorder="1" applyAlignment="1">
      <alignment vertical="center" wrapText="1"/>
    </xf>
    <xf numFmtId="0" fontId="3" fillId="10" borderId="105" xfId="0" applyFont="1" applyFill="1" applyBorder="1" applyAlignment="1">
      <alignment vertical="center" wrapText="1"/>
    </xf>
    <xf numFmtId="0" fontId="13" fillId="8" borderId="54" xfId="0" applyFont="1" applyFill="1" applyBorder="1" applyAlignment="1">
      <alignment horizontal="right" vertical="center" wrapText="1"/>
    </xf>
    <xf numFmtId="0" fontId="5" fillId="8" borderId="2" xfId="0" applyFont="1" applyFill="1" applyBorder="1" applyAlignment="1">
      <alignment horizontal="right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left" vertical="center" wrapText="1"/>
    </xf>
    <xf numFmtId="0" fontId="1" fillId="8" borderId="3" xfId="0" applyFont="1" applyFill="1" applyBorder="1" applyAlignment="1">
      <alignment horizontal="right" vertical="center" wrapText="1" indent="1"/>
    </xf>
    <xf numFmtId="0" fontId="5" fillId="8" borderId="87" xfId="0" applyFont="1" applyFill="1" applyBorder="1" applyAlignment="1">
      <alignment horizontal="right" vertical="center" wrapText="1"/>
    </xf>
    <xf numFmtId="0" fontId="5" fillId="8" borderId="83" xfId="0" applyFont="1" applyFill="1" applyBorder="1" applyAlignment="1">
      <alignment horizontal="right" vertical="center" wrapText="1"/>
    </xf>
    <xf numFmtId="0" fontId="1" fillId="8" borderId="80" xfId="0" applyFont="1" applyFill="1" applyBorder="1" applyAlignment="1">
      <alignment horizontal="right" vertical="center" wrapText="1" indent="1"/>
    </xf>
    <xf numFmtId="0" fontId="11" fillId="10" borderId="8" xfId="0" applyFont="1" applyFill="1" applyBorder="1" applyAlignment="1">
      <alignment vertical="center" wrapText="1"/>
    </xf>
    <xf numFmtId="0" fontId="11" fillId="10" borderId="41" xfId="0" applyFont="1" applyFill="1" applyBorder="1" applyAlignment="1">
      <alignment vertical="center" wrapText="1"/>
    </xf>
    <xf numFmtId="0" fontId="2" fillId="9" borderId="11" xfId="0" applyFont="1" applyFill="1" applyBorder="1" applyAlignment="1">
      <alignment horizontal="right" vertical="center" wrapText="1"/>
    </xf>
    <xf numFmtId="0" fontId="15" fillId="9" borderId="12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left" vertical="center" wrapText="1"/>
    </xf>
    <xf numFmtId="0" fontId="15" fillId="8" borderId="12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left" vertical="center" wrapText="1"/>
    </xf>
    <xf numFmtId="0" fontId="3" fillId="10" borderId="10" xfId="0" applyFont="1" applyFill="1" applyBorder="1" applyAlignment="1">
      <alignment horizontal="left" vertical="center" wrapText="1"/>
    </xf>
    <xf numFmtId="0" fontId="2" fillId="8" borderId="17" xfId="0" applyFont="1" applyFill="1" applyBorder="1" applyAlignment="1">
      <alignment horizontal="right" vertical="center" wrapText="1"/>
    </xf>
    <xf numFmtId="0" fontId="15" fillId="8" borderId="18" xfId="0" applyFont="1" applyFill="1" applyBorder="1" applyAlignment="1">
      <alignment horizontal="center" vertical="center" wrapText="1"/>
    </xf>
    <xf numFmtId="0" fontId="1" fillId="8" borderId="97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left" vertical="center" indent="2"/>
    </xf>
    <xf numFmtId="0" fontId="1" fillId="2" borderId="99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102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vertical="center" wrapText="1"/>
    </xf>
    <xf numFmtId="0" fontId="7" fillId="10" borderId="28" xfId="0" applyFont="1" applyFill="1" applyBorder="1" applyAlignment="1">
      <alignment vertical="center" wrapText="1"/>
    </xf>
    <xf numFmtId="0" fontId="1" fillId="8" borderId="47" xfId="0" applyFont="1" applyFill="1" applyBorder="1" applyAlignment="1">
      <alignment vertical="center" wrapText="1"/>
    </xf>
    <xf numFmtId="0" fontId="1" fillId="8" borderId="3" xfId="0" applyFont="1" applyFill="1" applyBorder="1" applyAlignment="1">
      <alignment vertical="center" wrapText="1"/>
    </xf>
    <xf numFmtId="0" fontId="1" fillId="8" borderId="18" xfId="0" applyFont="1" applyFill="1" applyBorder="1" applyAlignment="1">
      <alignment vertical="center" wrapText="1"/>
    </xf>
    <xf numFmtId="0" fontId="1" fillId="9" borderId="1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indent="2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5" fillId="8" borderId="7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indent="2"/>
    </xf>
    <xf numFmtId="0" fontId="1" fillId="8" borderId="80" xfId="0" applyFont="1" applyFill="1" applyBorder="1" applyAlignment="1">
      <alignment vertical="center" wrapText="1"/>
    </xf>
    <xf numFmtId="0" fontId="10" fillId="10" borderId="0" xfId="0" applyFont="1" applyFill="1" applyAlignment="1">
      <alignment horizontal="left" vertical="center" wrapText="1"/>
    </xf>
    <xf numFmtId="0" fontId="3" fillId="10" borderId="0" xfId="0" applyFont="1" applyFill="1" applyAlignment="1">
      <alignment vertical="center" wrapText="1"/>
    </xf>
    <xf numFmtId="0" fontId="3" fillId="10" borderId="0" xfId="0" applyFont="1" applyFill="1" applyAlignment="1">
      <alignment horizontal="left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3" fillId="2" borderId="115" xfId="0" applyFont="1" applyFill="1" applyBorder="1" applyAlignment="1">
      <alignment horizontal="left" vertical="center" wrapText="1" indent="2"/>
    </xf>
    <xf numFmtId="0" fontId="1" fillId="2" borderId="60" xfId="0" applyFont="1" applyFill="1" applyBorder="1" applyAlignment="1">
      <alignment horizontal="left" vertical="center" wrapText="1" indent="4"/>
    </xf>
    <xf numFmtId="0" fontId="12" fillId="10" borderId="29" xfId="0" applyFont="1" applyFill="1" applyBorder="1" applyAlignment="1">
      <alignment horizontal="left" vertical="center" wrapText="1"/>
    </xf>
    <xf numFmtId="0" fontId="12" fillId="10" borderId="25" xfId="0" applyFont="1" applyFill="1" applyBorder="1" applyAlignment="1">
      <alignment horizontal="left" vertical="center" wrapText="1"/>
    </xf>
    <xf numFmtId="0" fontId="12" fillId="10" borderId="26" xfId="0" applyFont="1" applyFill="1" applyBorder="1" applyAlignment="1">
      <alignment horizontal="left" vertical="center" wrapText="1"/>
    </xf>
    <xf numFmtId="0" fontId="11" fillId="10" borderId="9" xfId="0" applyFont="1" applyFill="1" applyBorder="1" applyAlignment="1">
      <alignment vertical="center" wrapText="1"/>
    </xf>
    <xf numFmtId="0" fontId="12" fillId="10" borderId="28" xfId="0" applyFont="1" applyFill="1" applyBorder="1" applyAlignment="1">
      <alignment horizontal="center" vertical="center" wrapText="1"/>
    </xf>
    <xf numFmtId="0" fontId="12" fillId="10" borderId="28" xfId="0" applyFont="1" applyFill="1" applyBorder="1" applyAlignment="1">
      <alignment vertical="center" wrapText="1"/>
    </xf>
    <xf numFmtId="0" fontId="12" fillId="10" borderId="43" xfId="0" applyFont="1" applyFill="1" applyBorder="1" applyAlignment="1">
      <alignment vertical="center" wrapText="1"/>
    </xf>
    <xf numFmtId="0" fontId="12" fillId="10" borderId="28" xfId="0" applyFont="1" applyFill="1" applyBorder="1" applyAlignment="1">
      <alignment horizontal="right" vertical="center" wrapText="1" indent="1"/>
    </xf>
    <xf numFmtId="0" fontId="12" fillId="10" borderId="62" xfId="0" applyFont="1" applyFill="1" applyBorder="1" applyAlignment="1">
      <alignment horizontal="right" vertical="center" wrapText="1" indent="1"/>
    </xf>
    <xf numFmtId="0" fontId="11" fillId="10" borderId="63" xfId="0" applyFont="1" applyFill="1" applyBorder="1" applyAlignment="1">
      <alignment vertical="center" wrapText="1"/>
    </xf>
    <xf numFmtId="0" fontId="12" fillId="10" borderId="62" xfId="0" applyFont="1" applyFill="1" applyBorder="1" applyAlignment="1">
      <alignment vertical="center" wrapText="1"/>
    </xf>
    <xf numFmtId="0" fontId="10" fillId="10" borderId="5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41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right" vertical="center" wrapText="1" indent="1"/>
    </xf>
    <xf numFmtId="0" fontId="7" fillId="2" borderId="63" xfId="0" applyFont="1" applyFill="1" applyBorder="1" applyAlignment="1">
      <alignment horizontal="right" vertical="center" wrapText="1" indent="1"/>
    </xf>
    <xf numFmtId="0" fontId="7" fillId="8" borderId="119" xfId="0" applyFont="1" applyFill="1" applyBorder="1" applyAlignment="1">
      <alignment horizontal="right" vertical="center" wrapText="1" indent="1"/>
    </xf>
    <xf numFmtId="0" fontId="7" fillId="2" borderId="63" xfId="0" applyFont="1" applyFill="1" applyBorder="1" applyAlignment="1">
      <alignment vertical="center" wrapText="1"/>
    </xf>
    <xf numFmtId="0" fontId="7" fillId="8" borderId="119" xfId="0" applyFont="1" applyFill="1" applyBorder="1" applyAlignment="1">
      <alignment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left" vertical="center" wrapText="1"/>
    </xf>
    <xf numFmtId="0" fontId="1" fillId="9" borderId="41" xfId="0" applyFont="1" applyFill="1" applyBorder="1" applyAlignment="1">
      <alignment vertical="center" wrapText="1"/>
    </xf>
    <xf numFmtId="0" fontId="1" fillId="9" borderId="93" xfId="0" applyFont="1" applyFill="1" applyBorder="1" applyAlignment="1">
      <alignment vertical="center" wrapText="1"/>
    </xf>
    <xf numFmtId="0" fontId="1" fillId="2" borderId="100" xfId="0" applyFont="1" applyFill="1" applyBorder="1" applyAlignment="1">
      <alignment vertical="center" wrapText="1"/>
    </xf>
    <xf numFmtId="0" fontId="1" fillId="2" borderId="103" xfId="0" applyFont="1" applyFill="1" applyBorder="1" applyAlignment="1">
      <alignment vertical="center" wrapText="1"/>
    </xf>
    <xf numFmtId="0" fontId="1" fillId="9" borderId="42" xfId="0" applyFont="1" applyFill="1" applyBorder="1" applyAlignment="1">
      <alignment vertical="center" wrapText="1"/>
    </xf>
    <xf numFmtId="0" fontId="1" fillId="8" borderId="48" xfId="0" applyFont="1" applyFill="1" applyBorder="1" applyAlignment="1">
      <alignment vertical="center" wrapText="1"/>
    </xf>
    <xf numFmtId="0" fontId="1" fillId="9" borderId="112" xfId="0" applyFont="1" applyFill="1" applyBorder="1" applyAlignment="1">
      <alignment vertical="center" wrapText="1"/>
    </xf>
    <xf numFmtId="0" fontId="1" fillId="9" borderId="35" xfId="0" applyFont="1" applyFill="1" applyBorder="1" applyAlignment="1">
      <alignment vertical="center" wrapText="1"/>
    </xf>
    <xf numFmtId="0" fontId="7" fillId="10" borderId="43" xfId="0" applyFont="1" applyFill="1" applyBorder="1" applyAlignment="1">
      <alignment vertical="center" wrapText="1"/>
    </xf>
    <xf numFmtId="0" fontId="1" fillId="9" borderId="7" xfId="0" applyFont="1" applyFill="1" applyBorder="1" applyAlignment="1">
      <alignment horizontal="right" vertical="center" wrapText="1" indent="1"/>
    </xf>
    <xf numFmtId="0" fontId="1" fillId="9" borderId="63" xfId="0" applyFont="1" applyFill="1" applyBorder="1" applyAlignment="1">
      <alignment horizontal="right" vertical="center" wrapText="1" indent="1"/>
    </xf>
    <xf numFmtId="0" fontId="1" fillId="9" borderId="120" xfId="0" applyFont="1" applyFill="1" applyBorder="1" applyAlignment="1">
      <alignment horizontal="right" vertical="center" wrapText="1" indent="1"/>
    </xf>
    <xf numFmtId="0" fontId="1" fillId="2" borderId="121" xfId="0" applyFont="1" applyFill="1" applyBorder="1" applyAlignment="1">
      <alignment horizontal="right" vertical="center" wrapText="1" indent="1"/>
    </xf>
    <xf numFmtId="0" fontId="1" fillId="2" borderId="61" xfId="0" applyFont="1" applyFill="1" applyBorder="1" applyAlignment="1">
      <alignment horizontal="right" vertical="center" wrapText="1" indent="1"/>
    </xf>
    <xf numFmtId="0" fontId="1" fillId="2" borderId="122" xfId="0" applyFont="1" applyFill="1" applyBorder="1" applyAlignment="1">
      <alignment horizontal="right" vertical="center" wrapText="1" indent="1"/>
    </xf>
    <xf numFmtId="0" fontId="1" fillId="2" borderId="64" xfId="0" applyFont="1" applyFill="1" applyBorder="1" applyAlignment="1">
      <alignment horizontal="right" vertical="center" wrapText="1" indent="1"/>
    </xf>
    <xf numFmtId="0" fontId="1" fillId="9" borderId="66" xfId="0" applyFont="1" applyFill="1" applyBorder="1" applyAlignment="1">
      <alignment horizontal="right" vertical="center" wrapText="1" indent="1"/>
    </xf>
    <xf numFmtId="0" fontId="1" fillId="2" borderId="65" xfId="0" applyFont="1" applyFill="1" applyBorder="1" applyAlignment="1">
      <alignment horizontal="right" vertical="center" wrapText="1" indent="1"/>
    </xf>
    <xf numFmtId="0" fontId="1" fillId="8" borderId="85" xfId="0" applyFont="1" applyFill="1" applyBorder="1" applyAlignment="1">
      <alignment horizontal="right" vertical="center" wrapText="1" indent="1"/>
    </xf>
    <xf numFmtId="0" fontId="1" fillId="9" borderId="123" xfId="0" applyFont="1" applyFill="1" applyBorder="1" applyAlignment="1">
      <alignment horizontal="right" vertical="center" wrapText="1" indent="1"/>
    </xf>
    <xf numFmtId="0" fontId="1" fillId="9" borderId="65" xfId="0" applyFont="1" applyFill="1" applyBorder="1" applyAlignment="1">
      <alignment horizontal="right" vertical="center" wrapText="1" indent="1"/>
    </xf>
    <xf numFmtId="0" fontId="7" fillId="10" borderId="62" xfId="0" applyFont="1" applyFill="1" applyBorder="1" applyAlignment="1">
      <alignment horizontal="right" vertical="center" wrapText="1" indent="1"/>
    </xf>
    <xf numFmtId="0" fontId="3" fillId="9" borderId="63" xfId="0" applyFont="1" applyFill="1" applyBorder="1" applyAlignment="1">
      <alignment vertical="center" wrapText="1"/>
    </xf>
    <xf numFmtId="0" fontId="3" fillId="9" borderId="120" xfId="0" applyFont="1" applyFill="1" applyBorder="1" applyAlignment="1">
      <alignment vertical="center" wrapText="1"/>
    </xf>
    <xf numFmtId="0" fontId="3" fillId="2" borderId="121" xfId="0" applyFont="1" applyFill="1" applyBorder="1" applyAlignment="1">
      <alignment vertical="center" wrapText="1"/>
    </xf>
    <xf numFmtId="0" fontId="3" fillId="2" borderId="122" xfId="0" applyFont="1" applyFill="1" applyBorder="1" applyAlignment="1">
      <alignment vertical="center" wrapText="1"/>
    </xf>
    <xf numFmtId="0" fontId="3" fillId="9" borderId="66" xfId="0" applyFont="1" applyFill="1" applyBorder="1" applyAlignment="1">
      <alignment vertical="center" wrapText="1"/>
    </xf>
    <xf numFmtId="0" fontId="5" fillId="8" borderId="85" xfId="0" applyFont="1" applyFill="1" applyBorder="1" applyAlignment="1">
      <alignment vertical="center" wrapText="1"/>
    </xf>
    <xf numFmtId="0" fontId="2" fillId="9" borderId="123" xfId="0" applyFont="1" applyFill="1" applyBorder="1" applyAlignment="1">
      <alignment vertical="center" wrapText="1"/>
    </xf>
    <xf numFmtId="0" fontId="2" fillId="9" borderId="65" xfId="0" applyFont="1" applyFill="1" applyBorder="1" applyAlignment="1">
      <alignment vertical="center" wrapText="1"/>
    </xf>
    <xf numFmtId="0" fontId="10" fillId="10" borderId="62" xfId="0" applyFont="1" applyFill="1" applyBorder="1" applyAlignment="1">
      <alignment vertical="center" wrapText="1"/>
    </xf>
    <xf numFmtId="0" fontId="12" fillId="10" borderId="125" xfId="0" applyFont="1" applyFill="1" applyBorder="1" applyAlignment="1">
      <alignment vertical="center" wrapText="1"/>
    </xf>
    <xf numFmtId="0" fontId="7" fillId="2" borderId="126" xfId="0" applyFont="1" applyFill="1" applyBorder="1" applyAlignment="1">
      <alignment vertical="center" wrapText="1"/>
    </xf>
    <xf numFmtId="0" fontId="13" fillId="8" borderId="127" xfId="0" applyFont="1" applyFill="1" applyBorder="1" applyAlignment="1">
      <alignment horizontal="right" vertical="center" wrapText="1"/>
    </xf>
    <xf numFmtId="0" fontId="3" fillId="9" borderId="126" xfId="0" applyFont="1" applyFill="1" applyBorder="1" applyAlignment="1">
      <alignment vertical="center" wrapText="1"/>
    </xf>
    <xf numFmtId="0" fontId="2" fillId="9" borderId="128" xfId="0" applyFont="1" applyFill="1" applyBorder="1" applyAlignment="1">
      <alignment horizontal="right" vertical="center" wrapText="1"/>
    </xf>
    <xf numFmtId="0" fontId="3" fillId="2" borderId="129" xfId="0" applyFont="1" applyFill="1" applyBorder="1" applyAlignment="1">
      <alignment horizontal="left" vertical="center" wrapText="1" indent="2"/>
    </xf>
    <xf numFmtId="0" fontId="1" fillId="2" borderId="73" xfId="0" applyFont="1" applyFill="1" applyBorder="1" applyAlignment="1">
      <alignment horizontal="left" vertical="center" wrapText="1" indent="4"/>
    </xf>
    <xf numFmtId="0" fontId="3" fillId="2" borderId="130" xfId="0" applyFont="1" applyFill="1" applyBorder="1" applyAlignment="1">
      <alignment horizontal="left" vertical="center" wrapText="1" indent="2"/>
    </xf>
    <xf numFmtId="0" fontId="1" fillId="2" borderId="74" xfId="0" applyFont="1" applyFill="1" applyBorder="1" applyAlignment="1">
      <alignment horizontal="left" vertical="center" wrapText="1" indent="4"/>
    </xf>
    <xf numFmtId="0" fontId="3" fillId="9" borderId="131" xfId="0" applyFont="1" applyFill="1" applyBorder="1" applyAlignment="1">
      <alignment vertical="center" wrapText="1"/>
    </xf>
    <xf numFmtId="0" fontId="1" fillId="2" borderId="132" xfId="0" applyFont="1" applyFill="1" applyBorder="1" applyAlignment="1">
      <alignment horizontal="left" vertical="center" wrapText="1" indent="4"/>
    </xf>
    <xf numFmtId="0" fontId="5" fillId="8" borderId="133" xfId="0" applyFont="1" applyFill="1" applyBorder="1" applyAlignment="1">
      <alignment horizontal="right" vertical="center" wrapText="1"/>
    </xf>
    <xf numFmtId="0" fontId="3" fillId="9" borderId="131" xfId="0" applyFont="1" applyFill="1" applyBorder="1" applyAlignment="1">
      <alignment horizontal="left" vertical="center" wrapText="1"/>
    </xf>
    <xf numFmtId="0" fontId="2" fillId="9" borderId="134" xfId="0" applyFont="1" applyFill="1" applyBorder="1" applyAlignment="1">
      <alignment horizontal="right" vertical="center" wrapText="1"/>
    </xf>
    <xf numFmtId="0" fontId="2" fillId="9" borderId="132" xfId="0" applyFont="1" applyFill="1" applyBorder="1" applyAlignment="1">
      <alignment horizontal="right" vertical="center" wrapText="1"/>
    </xf>
    <xf numFmtId="0" fontId="10" fillId="10" borderId="125" xfId="0" applyFont="1" applyFill="1" applyBorder="1" applyAlignment="1">
      <alignment vertical="center" wrapText="1"/>
    </xf>
    <xf numFmtId="0" fontId="3" fillId="9" borderId="6" xfId="0" applyFont="1" applyFill="1" applyBorder="1" applyAlignment="1">
      <alignment vertical="center" wrapText="1"/>
    </xf>
    <xf numFmtId="0" fontId="1" fillId="9" borderId="30" xfId="0" applyFont="1" applyFill="1" applyBorder="1" applyAlignment="1">
      <alignment vertical="center" wrapText="1"/>
    </xf>
    <xf numFmtId="0" fontId="1" fillId="8" borderId="40" xfId="0" applyFont="1" applyFill="1" applyBorder="1" applyAlignment="1">
      <alignment vertical="center" wrapText="1"/>
    </xf>
    <xf numFmtId="0" fontId="7" fillId="2" borderId="30" xfId="0" applyFont="1" applyFill="1" applyBorder="1" applyAlignment="1">
      <alignment vertical="center"/>
    </xf>
    <xf numFmtId="0" fontId="1" fillId="8" borderId="42" xfId="0" applyFont="1" applyFill="1" applyBorder="1" applyAlignment="1">
      <alignment vertical="center" wrapText="1"/>
    </xf>
    <xf numFmtId="0" fontId="1" fillId="8" borderId="35" xfId="0" applyFont="1" applyFill="1" applyBorder="1" applyAlignment="1">
      <alignment vertical="center" wrapText="1"/>
    </xf>
    <xf numFmtId="0" fontId="1" fillId="9" borderId="43" xfId="0" applyFont="1" applyFill="1" applyBorder="1" applyAlignment="1">
      <alignment vertical="center" wrapText="1"/>
    </xf>
    <xf numFmtId="0" fontId="1" fillId="2" borderId="43" xfId="0" applyFont="1" applyFill="1" applyBorder="1" applyAlignment="1">
      <alignment vertical="center" wrapText="1"/>
    </xf>
    <xf numFmtId="0" fontId="1" fillId="2" borderId="61" xfId="0" applyFont="1" applyFill="1" applyBorder="1" applyAlignment="1">
      <alignment horizontal="right" vertical="center" indent="1"/>
    </xf>
    <xf numFmtId="0" fontId="1" fillId="2" borderId="65" xfId="0" applyFont="1" applyFill="1" applyBorder="1" applyAlignment="1">
      <alignment horizontal="right" vertical="center" indent="1"/>
    </xf>
    <xf numFmtId="0" fontId="1" fillId="9" borderId="61" xfId="0" applyFont="1" applyFill="1" applyBorder="1" applyAlignment="1">
      <alignment horizontal="right" vertical="center" wrapText="1" indent="1"/>
    </xf>
    <xf numFmtId="0" fontId="1" fillId="9" borderId="66" xfId="0" applyFont="1" applyFill="1" applyBorder="1" applyAlignment="1">
      <alignment horizontal="right" vertical="center" indent="1"/>
    </xf>
    <xf numFmtId="0" fontId="1" fillId="9" borderId="120" xfId="0" applyFont="1" applyFill="1" applyBorder="1" applyAlignment="1">
      <alignment horizontal="right" vertical="center" indent="1"/>
    </xf>
    <xf numFmtId="0" fontId="1" fillId="2" borderId="64" xfId="0" applyFont="1" applyFill="1" applyBorder="1" applyAlignment="1">
      <alignment horizontal="right" vertical="center" indent="1"/>
    </xf>
    <xf numFmtId="0" fontId="1" fillId="8" borderId="118" xfId="0" applyFont="1" applyFill="1" applyBorder="1" applyAlignment="1">
      <alignment horizontal="right" vertical="center" wrapText="1" indent="1"/>
    </xf>
    <xf numFmtId="0" fontId="1" fillId="8" borderId="66" xfId="0" applyFont="1" applyFill="1" applyBorder="1" applyAlignment="1">
      <alignment horizontal="right" vertical="center" wrapText="1" indent="1"/>
    </xf>
    <xf numFmtId="0" fontId="1" fillId="8" borderId="65" xfId="0" applyFont="1" applyFill="1" applyBorder="1" applyAlignment="1">
      <alignment horizontal="right" vertical="center" wrapText="1" indent="1"/>
    </xf>
    <xf numFmtId="0" fontId="1" fillId="10" borderId="62" xfId="0" applyFont="1" applyFill="1" applyBorder="1" applyAlignment="1">
      <alignment horizontal="right" vertical="center" wrapText="1" indent="1"/>
    </xf>
    <xf numFmtId="0" fontId="1" fillId="2" borderId="61" xfId="0" applyFont="1" applyFill="1" applyBorder="1" applyAlignment="1">
      <alignment vertical="center"/>
    </xf>
    <xf numFmtId="0" fontId="1" fillId="2" borderId="65" xfId="0" applyFont="1" applyFill="1" applyBorder="1" applyAlignment="1">
      <alignment vertical="center"/>
    </xf>
    <xf numFmtId="0" fontId="3" fillId="9" borderId="61" xfId="0" applyFont="1" applyFill="1" applyBorder="1" applyAlignment="1">
      <alignment vertical="center" wrapText="1"/>
    </xf>
    <xf numFmtId="0" fontId="1" fillId="9" borderId="66" xfId="0" applyFont="1" applyFill="1" applyBorder="1" applyAlignment="1">
      <alignment vertical="center"/>
    </xf>
    <xf numFmtId="0" fontId="1" fillId="9" borderId="120" xfId="0" applyFont="1" applyFill="1" applyBorder="1" applyAlignment="1">
      <alignment vertical="center"/>
    </xf>
    <xf numFmtId="0" fontId="1" fillId="2" borderId="64" xfId="0" applyFont="1" applyFill="1" applyBorder="1" applyAlignment="1">
      <alignment vertical="center"/>
    </xf>
    <xf numFmtId="0" fontId="5" fillId="8" borderId="118" xfId="0" applyFont="1" applyFill="1" applyBorder="1" applyAlignment="1">
      <alignment vertical="center" wrapText="1"/>
    </xf>
    <xf numFmtId="0" fontId="5" fillId="8" borderId="66" xfId="0" applyFont="1" applyFill="1" applyBorder="1" applyAlignment="1">
      <alignment vertical="center" wrapText="1"/>
    </xf>
    <xf numFmtId="0" fontId="5" fillId="8" borderId="65" xfId="0" applyFont="1" applyFill="1" applyBorder="1" applyAlignment="1">
      <alignment vertical="center" wrapText="1"/>
    </xf>
    <xf numFmtId="0" fontId="2" fillId="9" borderId="61" xfId="0" applyFont="1" applyFill="1" applyBorder="1" applyAlignment="1">
      <alignment vertical="center" wrapText="1"/>
    </xf>
    <xf numFmtId="0" fontId="3" fillId="10" borderId="62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right" vertical="center" wrapText="1" indent="1"/>
    </xf>
    <xf numFmtId="0" fontId="1" fillId="2" borderId="63" xfId="0" applyFont="1" applyFill="1" applyBorder="1" applyAlignment="1">
      <alignment horizontal="right" vertical="center" wrapText="1" indent="1"/>
    </xf>
    <xf numFmtId="0" fontId="1" fillId="2" borderId="62" xfId="0" applyFont="1" applyFill="1" applyBorder="1" applyAlignment="1">
      <alignment horizontal="right" vertical="center" wrapText="1" indent="1"/>
    </xf>
    <xf numFmtId="0" fontId="3" fillId="2" borderId="63" xfId="0" applyFont="1" applyFill="1" applyBorder="1" applyAlignment="1">
      <alignment vertical="center" wrapText="1"/>
    </xf>
    <xf numFmtId="0" fontId="3" fillId="2" borderId="61" xfId="0" applyFont="1" applyFill="1" applyBorder="1" applyAlignment="1">
      <alignment vertical="center" wrapText="1"/>
    </xf>
    <xf numFmtId="0" fontId="3" fillId="2" borderId="62" xfId="0" applyFont="1" applyFill="1" applyBorder="1" applyAlignment="1">
      <alignment vertical="center" wrapText="1"/>
    </xf>
    <xf numFmtId="0" fontId="1" fillId="9" borderId="86" xfId="0" applyFont="1" applyFill="1" applyBorder="1" applyAlignment="1">
      <alignment vertical="center" wrapText="1"/>
    </xf>
    <xf numFmtId="0" fontId="1" fillId="10" borderId="30" xfId="0" applyFont="1" applyFill="1" applyBorder="1" applyAlignment="1">
      <alignment vertical="center" wrapText="1"/>
    </xf>
    <xf numFmtId="0" fontId="1" fillId="10" borderId="43" xfId="0" applyFont="1" applyFill="1" applyBorder="1" applyAlignment="1">
      <alignment vertical="center" wrapText="1"/>
    </xf>
    <xf numFmtId="0" fontId="1" fillId="0" borderId="64" xfId="0" applyFont="1" applyBorder="1" applyAlignment="1">
      <alignment horizontal="right" vertical="center" indent="1"/>
    </xf>
    <xf numFmtId="0" fontId="1" fillId="2" borderId="63" xfId="0" applyFont="1" applyFill="1" applyBorder="1" applyAlignment="1">
      <alignment horizontal="right" vertical="center" indent="1"/>
    </xf>
    <xf numFmtId="0" fontId="1" fillId="2" borderId="118" xfId="0" applyFont="1" applyFill="1" applyBorder="1" applyAlignment="1">
      <alignment horizontal="right" vertical="center" indent="1"/>
    </xf>
    <xf numFmtId="0" fontId="1" fillId="0" borderId="65" xfId="0" applyFont="1" applyBorder="1" applyAlignment="1">
      <alignment horizontal="right" vertical="center" indent="1"/>
    </xf>
    <xf numFmtId="0" fontId="1" fillId="9" borderId="81" xfId="0" applyFont="1" applyFill="1" applyBorder="1" applyAlignment="1">
      <alignment horizontal="right" vertical="center" wrapText="1" indent="1"/>
    </xf>
    <xf numFmtId="0" fontId="3" fillId="8" borderId="65" xfId="0" applyFont="1" applyFill="1" applyBorder="1" applyAlignment="1">
      <alignment horizontal="right" vertical="center" wrapText="1" indent="1"/>
    </xf>
    <xf numFmtId="0" fontId="1" fillId="2" borderId="66" xfId="0" applyFont="1" applyFill="1" applyBorder="1" applyAlignment="1">
      <alignment horizontal="right" vertical="center" indent="1"/>
    </xf>
    <xf numFmtId="0" fontId="1" fillId="9" borderId="61" xfId="0" applyFont="1" applyFill="1" applyBorder="1" applyAlignment="1">
      <alignment horizontal="right" vertical="center" indent="1"/>
    </xf>
    <xf numFmtId="0" fontId="3" fillId="9" borderId="65" xfId="0" applyFont="1" applyFill="1" applyBorder="1" applyAlignment="1">
      <alignment horizontal="right" vertical="center" wrapText="1" indent="1"/>
    </xf>
    <xf numFmtId="0" fontId="3" fillId="8" borderId="66" xfId="0" applyFont="1" applyFill="1" applyBorder="1" applyAlignment="1">
      <alignment horizontal="right" vertical="center" wrapText="1" indent="1"/>
    </xf>
    <xf numFmtId="0" fontId="1" fillId="10" borderId="61" xfId="0" applyFont="1" applyFill="1" applyBorder="1" applyAlignment="1">
      <alignment horizontal="right" vertical="center" wrapText="1" indent="1"/>
    </xf>
    <xf numFmtId="0" fontId="3" fillId="10" borderId="62" xfId="0" applyFont="1" applyFill="1" applyBorder="1" applyAlignment="1">
      <alignment horizontal="right" vertical="center" wrapText="1" indent="1"/>
    </xf>
    <xf numFmtId="0" fontId="1" fillId="0" borderId="64" xfId="0" applyFont="1" applyBorder="1" applyAlignment="1">
      <alignment vertical="center"/>
    </xf>
    <xf numFmtId="0" fontId="1" fillId="2" borderId="63" xfId="0" applyFont="1" applyFill="1" applyBorder="1" applyAlignment="1">
      <alignment vertical="center"/>
    </xf>
    <xf numFmtId="0" fontId="1" fillId="2" borderId="118" xfId="0" applyFont="1" applyFill="1" applyBorder="1" applyAlignment="1">
      <alignment vertical="center"/>
    </xf>
    <xf numFmtId="0" fontId="1" fillId="0" borderId="65" xfId="0" applyFont="1" applyBorder="1" applyAlignment="1">
      <alignment vertical="center"/>
    </xf>
    <xf numFmtId="0" fontId="3" fillId="9" borderId="81" xfId="0" applyFont="1" applyFill="1" applyBorder="1" applyAlignment="1">
      <alignment vertical="center" wrapText="1"/>
    </xf>
    <xf numFmtId="0" fontId="1" fillId="2" borderId="66" xfId="0" applyFont="1" applyFill="1" applyBorder="1" applyAlignment="1">
      <alignment vertical="center"/>
    </xf>
    <xf numFmtId="0" fontId="1" fillId="9" borderId="61" xfId="0" applyFont="1" applyFill="1" applyBorder="1" applyAlignment="1">
      <alignment vertical="center"/>
    </xf>
    <xf numFmtId="0" fontId="5" fillId="9" borderId="65" xfId="0" applyFont="1" applyFill="1" applyBorder="1" applyAlignment="1">
      <alignment vertical="center" wrapText="1"/>
    </xf>
    <xf numFmtId="0" fontId="3" fillId="10" borderId="61" xfId="0" applyFont="1" applyFill="1" applyBorder="1" applyAlignment="1">
      <alignment vertical="center" wrapText="1"/>
    </xf>
    <xf numFmtId="0" fontId="5" fillId="10" borderId="62" xfId="0" applyFont="1" applyFill="1" applyBorder="1" applyAlignment="1">
      <alignment vertical="center" wrapText="1"/>
    </xf>
    <xf numFmtId="0" fontId="1" fillId="8" borderId="7" xfId="0" applyFont="1" applyFill="1" applyBorder="1" applyAlignment="1">
      <alignment vertical="center"/>
    </xf>
    <xf numFmtId="0" fontId="1" fillId="8" borderId="41" xfId="0" applyFont="1" applyFill="1" applyBorder="1" applyAlignment="1">
      <alignment vertical="center"/>
    </xf>
    <xf numFmtId="0" fontId="1" fillId="8" borderId="34" xfId="0" applyFont="1" applyFill="1" applyBorder="1" applyAlignment="1">
      <alignment vertical="center"/>
    </xf>
    <xf numFmtId="0" fontId="1" fillId="9" borderId="35" xfId="0" applyFont="1" applyFill="1" applyBorder="1" applyAlignment="1">
      <alignment vertical="center"/>
    </xf>
    <xf numFmtId="0" fontId="1" fillId="8" borderId="48" xfId="0" applyFont="1" applyFill="1" applyBorder="1" applyAlignment="1">
      <alignment vertical="center"/>
    </xf>
    <xf numFmtId="0" fontId="1" fillId="9" borderId="48" xfId="0" applyFont="1" applyFill="1" applyBorder="1" applyAlignment="1">
      <alignment vertical="center"/>
    </xf>
    <xf numFmtId="0" fontId="1" fillId="10" borderId="51" xfId="0" applyFont="1" applyFill="1" applyBorder="1" applyAlignment="1">
      <alignment vertical="center"/>
    </xf>
    <xf numFmtId="0" fontId="1" fillId="9" borderId="40" xfId="0" applyFont="1" applyFill="1" applyBorder="1" applyAlignment="1">
      <alignment vertical="center"/>
    </xf>
    <xf numFmtId="0" fontId="1" fillId="10" borderId="43" xfId="0" applyFont="1" applyFill="1" applyBorder="1" applyAlignment="1">
      <alignment vertical="center"/>
    </xf>
    <xf numFmtId="0" fontId="3" fillId="8" borderId="7" xfId="0" applyFont="1" applyFill="1" applyBorder="1" applyAlignment="1">
      <alignment horizontal="right" vertical="center" indent="1"/>
    </xf>
    <xf numFmtId="0" fontId="3" fillId="8" borderId="63" xfId="0" applyFont="1" applyFill="1" applyBorder="1" applyAlignment="1">
      <alignment horizontal="right" vertical="center" indent="1"/>
    </xf>
    <xf numFmtId="0" fontId="3" fillId="8" borderId="64" xfId="0" applyFont="1" applyFill="1" applyBorder="1" applyAlignment="1">
      <alignment horizontal="right" vertical="center" indent="1"/>
    </xf>
    <xf numFmtId="0" fontId="1" fillId="9" borderId="65" xfId="0" applyFont="1" applyFill="1" applyBorder="1" applyAlignment="1">
      <alignment horizontal="right" vertical="center" indent="1"/>
    </xf>
    <xf numFmtId="0" fontId="1" fillId="6" borderId="66" xfId="0" applyFont="1" applyFill="1" applyBorder="1" applyAlignment="1">
      <alignment horizontal="right" vertical="center" indent="1"/>
    </xf>
    <xf numFmtId="0" fontId="1" fillId="8" borderId="85" xfId="0" applyFont="1" applyFill="1" applyBorder="1" applyAlignment="1">
      <alignment horizontal="right" vertical="center" indent="1"/>
    </xf>
    <xf numFmtId="0" fontId="1" fillId="9" borderId="85" xfId="0" applyFont="1" applyFill="1" applyBorder="1" applyAlignment="1">
      <alignment horizontal="right" vertical="center" indent="1"/>
    </xf>
    <xf numFmtId="0" fontId="1" fillId="10" borderId="82" xfId="0" applyFont="1" applyFill="1" applyBorder="1" applyAlignment="1">
      <alignment horizontal="right" vertical="center" indent="1"/>
    </xf>
    <xf numFmtId="0" fontId="1" fillId="9" borderId="118" xfId="0" applyFont="1" applyFill="1" applyBorder="1" applyAlignment="1">
      <alignment horizontal="right" vertical="center" indent="1"/>
    </xf>
    <xf numFmtId="0" fontId="1" fillId="10" borderId="62" xfId="0" applyFont="1" applyFill="1" applyBorder="1" applyAlignment="1">
      <alignment horizontal="right" vertical="center" indent="1"/>
    </xf>
    <xf numFmtId="0" fontId="5" fillId="8" borderId="63" xfId="0" applyFont="1" applyFill="1" applyBorder="1" applyAlignment="1">
      <alignment vertical="center"/>
    </xf>
    <xf numFmtId="0" fontId="5" fillId="8" borderId="64" xfId="0" applyFont="1" applyFill="1" applyBorder="1" applyAlignment="1">
      <alignment vertical="center"/>
    </xf>
    <xf numFmtId="0" fontId="3" fillId="9" borderId="65" xfId="0" applyFont="1" applyFill="1" applyBorder="1" applyAlignment="1">
      <alignment vertical="center"/>
    </xf>
    <xf numFmtId="0" fontId="1" fillId="6" borderId="66" xfId="0" applyFont="1" applyFill="1" applyBorder="1" applyAlignment="1">
      <alignment vertical="center"/>
    </xf>
    <xf numFmtId="0" fontId="5" fillId="8" borderId="85" xfId="0" applyFont="1" applyFill="1" applyBorder="1" applyAlignment="1">
      <alignment vertical="center"/>
    </xf>
    <xf numFmtId="0" fontId="3" fillId="9" borderId="85" xfId="0" applyFont="1" applyFill="1" applyBorder="1" applyAlignment="1">
      <alignment vertical="center"/>
    </xf>
    <xf numFmtId="0" fontId="3" fillId="10" borderId="82" xfId="0" applyFont="1" applyFill="1" applyBorder="1" applyAlignment="1">
      <alignment vertical="center"/>
    </xf>
    <xf numFmtId="0" fontId="3" fillId="9" borderId="118" xfId="0" applyFont="1" applyFill="1" applyBorder="1" applyAlignment="1">
      <alignment vertical="center"/>
    </xf>
    <xf numFmtId="0" fontId="3" fillId="10" borderId="62" xfId="0" applyFont="1" applyFill="1" applyBorder="1" applyAlignment="1">
      <alignment vertical="center"/>
    </xf>
    <xf numFmtId="0" fontId="7" fillId="5" borderId="126" xfId="0" applyFont="1" applyFill="1" applyBorder="1" applyAlignment="1">
      <alignment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vertical="center" wrapText="1"/>
    </xf>
    <xf numFmtId="0" fontId="7" fillId="5" borderId="41" xfId="0" applyFont="1" applyFill="1" applyBorder="1" applyAlignment="1">
      <alignment vertical="center" wrapText="1"/>
    </xf>
    <xf numFmtId="0" fontId="1" fillId="8" borderId="34" xfId="0" applyFont="1" applyFill="1" applyBorder="1" applyAlignment="1">
      <alignment vertical="center" wrapText="1"/>
    </xf>
    <xf numFmtId="0" fontId="3" fillId="5" borderId="129" xfId="0" applyFont="1" applyFill="1" applyBorder="1" applyAlignment="1">
      <alignment horizontal="left" vertical="center" wrapText="1" indent="2"/>
    </xf>
    <xf numFmtId="0" fontId="4" fillId="5" borderId="99" xfId="0" applyFont="1" applyFill="1" applyBorder="1" applyAlignment="1">
      <alignment horizontal="center" vertical="center" wrapText="1"/>
    </xf>
    <xf numFmtId="0" fontId="1" fillId="5" borderId="99" xfId="0" applyFont="1" applyFill="1" applyBorder="1" applyAlignment="1">
      <alignment horizontal="left" vertical="center" wrapText="1"/>
    </xf>
    <xf numFmtId="0" fontId="1" fillId="5" borderId="100" xfId="0" applyFont="1" applyFill="1" applyBorder="1" applyAlignment="1">
      <alignment vertical="center" wrapText="1"/>
    </xf>
    <xf numFmtId="0" fontId="1" fillId="5" borderId="73" xfId="0" applyFont="1" applyFill="1" applyBorder="1" applyAlignment="1">
      <alignment horizontal="left" vertical="center" wrapText="1" indent="4"/>
    </xf>
    <xf numFmtId="0" fontId="4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3" fillId="5" borderId="130" xfId="0" applyFont="1" applyFill="1" applyBorder="1" applyAlignment="1">
      <alignment horizontal="left" vertical="center" wrapText="1" indent="2"/>
    </xf>
    <xf numFmtId="0" fontId="4" fillId="5" borderId="102" xfId="0" applyFont="1" applyFill="1" applyBorder="1" applyAlignment="1">
      <alignment horizontal="center" vertical="center" wrapText="1"/>
    </xf>
    <xf numFmtId="0" fontId="1" fillId="5" borderId="102" xfId="0" applyFont="1" applyFill="1" applyBorder="1" applyAlignment="1">
      <alignment horizontal="left" vertical="center" wrapText="1"/>
    </xf>
    <xf numFmtId="0" fontId="1" fillId="5" borderId="103" xfId="0" applyFont="1" applyFill="1" applyBorder="1" applyAlignment="1">
      <alignment vertical="center" wrapText="1"/>
    </xf>
    <xf numFmtId="0" fontId="1" fillId="5" borderId="74" xfId="0" applyFont="1" applyFill="1" applyBorder="1" applyAlignment="1">
      <alignment horizontal="left" vertical="center" wrapText="1" indent="4"/>
    </xf>
    <xf numFmtId="0" fontId="4" fillId="5" borderId="12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left" vertical="center" wrapText="1"/>
    </xf>
    <xf numFmtId="0" fontId="7" fillId="2" borderId="43" xfId="0" applyFont="1" applyFill="1" applyBorder="1" applyAlignment="1">
      <alignment vertical="center"/>
    </xf>
    <xf numFmtId="0" fontId="1" fillId="6" borderId="61" xfId="0" applyFont="1" applyFill="1" applyBorder="1" applyAlignment="1">
      <alignment horizontal="right" vertical="center" indent="1"/>
    </xf>
    <xf numFmtId="0" fontId="1" fillId="2" borderId="62" xfId="0" applyFont="1" applyFill="1" applyBorder="1" applyAlignment="1">
      <alignment horizontal="right" vertical="center" indent="1"/>
    </xf>
    <xf numFmtId="0" fontId="1" fillId="6" borderId="61" xfId="0" applyFont="1" applyFill="1" applyBorder="1" applyAlignment="1">
      <alignment vertical="center"/>
    </xf>
    <xf numFmtId="0" fontId="1" fillId="2" borderId="62" xfId="0" applyFont="1" applyFill="1" applyBorder="1" applyAlignment="1">
      <alignment vertical="center"/>
    </xf>
    <xf numFmtId="0" fontId="10" fillId="10" borderId="1" xfId="0" applyFont="1" applyFill="1" applyBorder="1" applyAlignment="1">
      <alignment horizontal="left" vertical="center" wrapText="1"/>
    </xf>
    <xf numFmtId="0" fontId="3" fillId="10" borderId="25" xfId="0" applyFont="1" applyFill="1" applyBorder="1" applyAlignment="1">
      <alignment horizontal="left" vertical="center" wrapText="1"/>
    </xf>
    <xf numFmtId="0" fontId="1" fillId="5" borderId="0" xfId="0" applyFont="1" applyFill="1" applyAlignment="1">
      <alignment vertical="center" wrapText="1"/>
    </xf>
    <xf numFmtId="0" fontId="1" fillId="9" borderId="120" xfId="0" applyFont="1" applyFill="1" applyBorder="1" applyAlignment="1">
      <alignment vertical="center" wrapText="1"/>
    </xf>
    <xf numFmtId="0" fontId="1" fillId="2" borderId="121" xfId="0" applyFont="1" applyFill="1" applyBorder="1" applyAlignment="1">
      <alignment horizontal="left" vertical="center" wrapText="1"/>
    </xf>
    <xf numFmtId="0" fontId="1" fillId="2" borderId="61" xfId="0" applyFont="1" applyFill="1" applyBorder="1" applyAlignment="1">
      <alignment horizontal="left" vertical="center" wrapText="1"/>
    </xf>
    <xf numFmtId="0" fontId="1" fillId="2" borderId="122" xfId="0" applyFont="1" applyFill="1" applyBorder="1" applyAlignment="1">
      <alignment horizontal="left" vertical="center" wrapText="1"/>
    </xf>
    <xf numFmtId="0" fontId="1" fillId="2" borderId="64" xfId="0" applyFont="1" applyFill="1" applyBorder="1" applyAlignment="1">
      <alignment horizontal="left" vertical="center" wrapText="1"/>
    </xf>
    <xf numFmtId="0" fontId="1" fillId="9" borderId="66" xfId="0" applyFont="1" applyFill="1" applyBorder="1" applyAlignment="1">
      <alignment vertical="center" wrapText="1"/>
    </xf>
    <xf numFmtId="0" fontId="1" fillId="2" borderId="65" xfId="0" applyFont="1" applyFill="1" applyBorder="1" applyAlignment="1">
      <alignment horizontal="left" vertical="center" wrapText="1"/>
    </xf>
    <xf numFmtId="0" fontId="7" fillId="10" borderId="62" xfId="0" applyFont="1" applyFill="1" applyBorder="1" applyAlignment="1">
      <alignment horizontal="left" vertical="center" wrapText="1"/>
    </xf>
    <xf numFmtId="0" fontId="1" fillId="9" borderId="65" xfId="0" applyFont="1" applyFill="1" applyBorder="1" applyAlignment="1">
      <alignment vertical="center" wrapText="1"/>
    </xf>
    <xf numFmtId="0" fontId="1" fillId="8" borderId="81" xfId="0" applyFont="1" applyFill="1" applyBorder="1" applyAlignment="1">
      <alignment horizontal="left" vertical="center" wrapText="1"/>
    </xf>
    <xf numFmtId="0" fontId="1" fillId="8" borderId="61" xfId="0" applyFont="1" applyFill="1" applyBorder="1" applyAlignment="1">
      <alignment horizontal="left" vertical="center" wrapText="1"/>
    </xf>
    <xf numFmtId="0" fontId="1" fillId="8" borderId="65" xfId="0" applyFont="1" applyFill="1" applyBorder="1" applyAlignment="1">
      <alignment horizontal="left" vertical="center" wrapText="1"/>
    </xf>
    <xf numFmtId="0" fontId="1" fillId="9" borderId="64" xfId="0" applyFont="1" applyFill="1" applyBorder="1" applyAlignment="1">
      <alignment vertical="center" wrapText="1"/>
    </xf>
    <xf numFmtId="49" fontId="1" fillId="2" borderId="64" xfId="0" applyNumberFormat="1" applyFont="1" applyFill="1" applyBorder="1" applyAlignment="1">
      <alignment vertical="center"/>
    </xf>
    <xf numFmtId="49" fontId="1" fillId="2" borderId="61" xfId="0" applyNumberFormat="1" applyFont="1" applyFill="1" applyBorder="1" applyAlignment="1">
      <alignment vertical="center"/>
    </xf>
    <xf numFmtId="0" fontId="1" fillId="8" borderId="63" xfId="0" applyFont="1" applyFill="1" applyBorder="1" applyAlignment="1">
      <alignment vertical="center" wrapText="1"/>
    </xf>
    <xf numFmtId="0" fontId="1" fillId="8" borderId="64" xfId="0" applyFont="1" applyFill="1" applyBorder="1" applyAlignment="1">
      <alignment vertical="center" wrapText="1"/>
    </xf>
    <xf numFmtId="49" fontId="1" fillId="0" borderId="61" xfId="0" applyNumberFormat="1" applyFont="1" applyBorder="1" applyAlignment="1">
      <alignment vertical="center"/>
    </xf>
    <xf numFmtId="49" fontId="1" fillId="2" borderId="63" xfId="0" applyNumberFormat="1" applyFont="1" applyFill="1" applyBorder="1" applyAlignment="1">
      <alignment vertical="center"/>
    </xf>
    <xf numFmtId="0" fontId="1" fillId="8" borderId="136" xfId="0" applyFont="1" applyFill="1" applyBorder="1" applyAlignment="1">
      <alignment vertical="center" wrapText="1"/>
    </xf>
    <xf numFmtId="0" fontId="1" fillId="8" borderId="61" xfId="0" applyFont="1" applyFill="1" applyBorder="1" applyAlignment="1">
      <alignment vertical="center" wrapText="1"/>
    </xf>
    <xf numFmtId="49" fontId="1" fillId="0" borderId="118" xfId="0" applyNumberFormat="1" applyFont="1" applyBorder="1" applyAlignment="1">
      <alignment vertical="center"/>
    </xf>
    <xf numFmtId="0" fontId="1" fillId="9" borderId="61" xfId="0" applyFont="1" applyFill="1" applyBorder="1" applyAlignment="1">
      <alignment vertical="center" wrapText="1"/>
    </xf>
    <xf numFmtId="49" fontId="1" fillId="2" borderId="66" xfId="0" applyNumberFormat="1" applyFont="1" applyFill="1" applyBorder="1" applyAlignment="1">
      <alignment vertical="center"/>
    </xf>
    <xf numFmtId="49" fontId="1" fillId="2" borderId="65" xfId="0" applyNumberFormat="1" applyFont="1" applyFill="1" applyBorder="1" applyAlignment="1">
      <alignment vertical="center"/>
    </xf>
    <xf numFmtId="0" fontId="1" fillId="6" borderId="65" xfId="0" applyFont="1" applyFill="1" applyBorder="1" applyAlignment="1">
      <alignment vertical="center"/>
    </xf>
    <xf numFmtId="0" fontId="1" fillId="6" borderId="64" xfId="0" applyFont="1" applyFill="1" applyBorder="1" applyAlignment="1">
      <alignment vertical="center"/>
    </xf>
    <xf numFmtId="0" fontId="1" fillId="7" borderId="61" xfId="0" applyFont="1" applyFill="1" applyBorder="1" applyAlignment="1">
      <alignment vertical="center"/>
    </xf>
    <xf numFmtId="0" fontId="12" fillId="10" borderId="27" xfId="0" applyFont="1" applyFill="1" applyBorder="1" applyAlignment="1">
      <alignment vertical="center" wrapText="1"/>
    </xf>
    <xf numFmtId="0" fontId="1" fillId="9" borderId="63" xfId="0" applyFont="1" applyFill="1" applyBorder="1" applyAlignment="1">
      <alignment vertical="center" wrapText="1"/>
    </xf>
    <xf numFmtId="0" fontId="15" fillId="9" borderId="7" xfId="0" applyFont="1" applyFill="1" applyBorder="1" applyAlignment="1">
      <alignment horizontal="center" vertical="center" wrapText="1"/>
    </xf>
    <xf numFmtId="0" fontId="3" fillId="10" borderId="124" xfId="0" applyFont="1" applyFill="1" applyBorder="1" applyAlignment="1">
      <alignment horizontal="right" vertical="center" wrapText="1"/>
    </xf>
    <xf numFmtId="0" fontId="3" fillId="10" borderId="109" xfId="0" applyFont="1" applyFill="1" applyBorder="1" applyAlignment="1">
      <alignment horizontal="right" vertical="center" wrapText="1"/>
    </xf>
    <xf numFmtId="0" fontId="3" fillId="10" borderId="137" xfId="0" applyFont="1" applyFill="1" applyBorder="1" applyAlignment="1">
      <alignment horizontal="right" vertical="center" wrapText="1"/>
    </xf>
    <xf numFmtId="0" fontId="1" fillId="2" borderId="107" xfId="0" applyFont="1" applyFill="1" applyBorder="1" applyAlignment="1">
      <alignment vertical="center"/>
    </xf>
    <xf numFmtId="0" fontId="4" fillId="2" borderId="108" xfId="0" applyFont="1" applyFill="1" applyBorder="1" applyAlignment="1">
      <alignment horizontal="center" vertical="center"/>
    </xf>
    <xf numFmtId="0" fontId="1" fillId="2" borderId="108" xfId="0" applyFont="1" applyFill="1" applyBorder="1" applyAlignment="1">
      <alignment vertical="center"/>
    </xf>
    <xf numFmtId="49" fontId="1" fillId="2" borderId="119" xfId="0" applyNumberFormat="1" applyFont="1" applyFill="1" applyBorder="1" applyAlignment="1">
      <alignment vertical="center"/>
    </xf>
    <xf numFmtId="0" fontId="1" fillId="6" borderId="6" xfId="0" applyFont="1" applyFill="1" applyBorder="1" applyAlignment="1">
      <alignment vertical="center"/>
    </xf>
    <xf numFmtId="0" fontId="7" fillId="6" borderId="7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vertical="center"/>
    </xf>
    <xf numFmtId="0" fontId="1" fillId="6" borderId="63" xfId="0" applyFont="1" applyFill="1" applyBorder="1" applyAlignment="1">
      <alignment vertical="center"/>
    </xf>
    <xf numFmtId="0" fontId="1" fillId="7" borderId="27" xfId="0" applyFont="1" applyFill="1" applyBorder="1" applyAlignment="1">
      <alignment vertical="center"/>
    </xf>
    <xf numFmtId="0" fontId="8" fillId="7" borderId="28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vertical="center"/>
    </xf>
    <xf numFmtId="0" fontId="1" fillId="7" borderId="62" xfId="0" applyFont="1" applyFill="1" applyBorder="1" applyAlignment="1">
      <alignment vertical="center"/>
    </xf>
    <xf numFmtId="0" fontId="3" fillId="5" borderId="0" xfId="0" applyFont="1" applyFill="1" applyAlignment="1">
      <alignment horizontal="left" vertical="center" wrapText="1"/>
    </xf>
    <xf numFmtId="0" fontId="12" fillId="10" borderId="28" xfId="0" applyFont="1" applyFill="1" applyBorder="1" applyAlignment="1">
      <alignment horizontal="right" vertical="center" wrapText="1"/>
    </xf>
    <xf numFmtId="0" fontId="12" fillId="10" borderId="62" xfId="0" applyFont="1" applyFill="1" applyBorder="1" applyAlignment="1">
      <alignment horizontal="right" vertical="center" wrapText="1"/>
    </xf>
    <xf numFmtId="0" fontId="3" fillId="9" borderId="7" xfId="0" applyFont="1" applyFill="1" applyBorder="1" applyAlignment="1">
      <alignment horizontal="left" vertical="center" wrapText="1"/>
    </xf>
    <xf numFmtId="0" fontId="3" fillId="9" borderId="63" xfId="0" applyFont="1" applyFill="1" applyBorder="1" applyAlignment="1">
      <alignment horizontal="left" vertical="center" wrapText="1"/>
    </xf>
    <xf numFmtId="0" fontId="5" fillId="9" borderId="120" xfId="0" applyFont="1" applyFill="1" applyBorder="1" applyAlignment="1">
      <alignment horizontal="left" vertical="center" wrapText="1"/>
    </xf>
    <xf numFmtId="0" fontId="5" fillId="9" borderId="66" xfId="0" applyFont="1" applyFill="1" applyBorder="1" applyAlignment="1">
      <alignment horizontal="left" vertical="center" wrapText="1"/>
    </xf>
    <xf numFmtId="0" fontId="5" fillId="9" borderId="7" xfId="0" applyFont="1" applyFill="1" applyBorder="1" applyAlignment="1">
      <alignment horizontal="left" vertical="center" wrapText="1"/>
    </xf>
    <xf numFmtId="0" fontId="5" fillId="9" borderId="63" xfId="0" applyFont="1" applyFill="1" applyBorder="1" applyAlignment="1">
      <alignment horizontal="left" vertical="center" wrapText="1"/>
    </xf>
    <xf numFmtId="0" fontId="5" fillId="9" borderId="65" xfId="0" applyFont="1" applyFill="1" applyBorder="1" applyAlignment="1">
      <alignment horizontal="left" vertical="center" wrapText="1"/>
    </xf>
    <xf numFmtId="0" fontId="1" fillId="8" borderId="81" xfId="0" applyFont="1" applyFill="1" applyBorder="1" applyAlignment="1">
      <alignment horizontal="right" vertical="center" wrapText="1" indent="1"/>
    </xf>
    <xf numFmtId="0" fontId="1" fillId="8" borderId="61" xfId="0" applyFont="1" applyFill="1" applyBorder="1" applyAlignment="1">
      <alignment horizontal="right" vertical="center" wrapText="1" indent="1"/>
    </xf>
    <xf numFmtId="0" fontId="5" fillId="9" borderId="64" xfId="0" applyFont="1" applyFill="1" applyBorder="1" applyAlignment="1">
      <alignment horizontal="left" vertical="center" wrapText="1"/>
    </xf>
    <xf numFmtId="0" fontId="1" fillId="8" borderId="63" xfId="0" applyFont="1" applyFill="1" applyBorder="1" applyAlignment="1">
      <alignment horizontal="right" vertical="center" wrapText="1" indent="1"/>
    </xf>
    <xf numFmtId="0" fontId="1" fillId="8" borderId="64" xfId="0" applyFont="1" applyFill="1" applyBorder="1" applyAlignment="1">
      <alignment horizontal="right" vertical="center" wrapText="1" indent="1"/>
    </xf>
    <xf numFmtId="0" fontId="1" fillId="0" borderId="61" xfId="0" applyFont="1" applyBorder="1" applyAlignment="1">
      <alignment vertical="center"/>
    </xf>
    <xf numFmtId="0" fontId="5" fillId="8" borderId="63" xfId="0" applyFont="1" applyFill="1" applyBorder="1" applyAlignment="1">
      <alignment horizontal="left" vertical="center" wrapText="1"/>
    </xf>
    <xf numFmtId="0" fontId="5" fillId="8" borderId="64" xfId="0" applyFont="1" applyFill="1" applyBorder="1" applyAlignment="1">
      <alignment horizontal="left" vertical="center" wrapText="1"/>
    </xf>
    <xf numFmtId="0" fontId="1" fillId="0" borderId="118" xfId="0" applyFont="1" applyBorder="1" applyAlignment="1">
      <alignment vertical="center"/>
    </xf>
    <xf numFmtId="0" fontId="1" fillId="2" borderId="119" xfId="0" applyFont="1" applyFill="1" applyBorder="1" applyAlignment="1">
      <alignment vertical="center"/>
    </xf>
    <xf numFmtId="0" fontId="5" fillId="9" borderId="63" xfId="0" applyFont="1" applyFill="1" applyBorder="1" applyAlignment="1">
      <alignment vertical="center" wrapText="1"/>
    </xf>
    <xf numFmtId="0" fontId="5" fillId="9" borderId="64" xfId="0" applyFont="1" applyFill="1" applyBorder="1" applyAlignment="1">
      <alignment vertical="center" wrapText="1"/>
    </xf>
    <xf numFmtId="0" fontId="5" fillId="8" borderId="63" xfId="0" applyFont="1" applyFill="1" applyBorder="1" applyAlignment="1">
      <alignment vertical="center" wrapText="1"/>
    </xf>
    <xf numFmtId="0" fontId="5" fillId="8" borderId="64" xfId="0" applyFont="1" applyFill="1" applyBorder="1" applyAlignment="1">
      <alignment vertical="center" wrapText="1"/>
    </xf>
    <xf numFmtId="0" fontId="5" fillId="8" borderId="61" xfId="0" applyFont="1" applyFill="1" applyBorder="1" applyAlignment="1">
      <alignment vertical="center" wrapText="1"/>
    </xf>
    <xf numFmtId="0" fontId="5" fillId="9" borderId="120" xfId="0" applyFont="1" applyFill="1" applyBorder="1" applyAlignment="1">
      <alignment vertical="center" wrapText="1"/>
    </xf>
    <xf numFmtId="0" fontId="5" fillId="9" borderId="66" xfId="0" applyFont="1" applyFill="1" applyBorder="1" applyAlignment="1">
      <alignment vertical="center" wrapText="1"/>
    </xf>
    <xf numFmtId="0" fontId="5" fillId="8" borderId="81" xfId="0" applyFont="1" applyFill="1" applyBorder="1" applyAlignment="1">
      <alignment vertical="center" wrapText="1"/>
    </xf>
    <xf numFmtId="0" fontId="1" fillId="0" borderId="3" xfId="0" applyFont="1" applyBorder="1" applyAlignment="1">
      <alignment horizontal="right" vertical="center" indent="1"/>
    </xf>
    <xf numFmtId="0" fontId="1" fillId="0" borderId="61" xfId="0" applyFont="1" applyBorder="1" applyAlignment="1">
      <alignment horizontal="right" vertical="center" indent="1"/>
    </xf>
    <xf numFmtId="0" fontId="1" fillId="8" borderId="41" xfId="0" applyFont="1" applyFill="1" applyBorder="1" applyAlignment="1">
      <alignment vertical="center" wrapText="1"/>
    </xf>
    <xf numFmtId="0" fontId="1" fillId="2" borderId="138" xfId="0" applyFont="1" applyFill="1" applyBorder="1"/>
    <xf numFmtId="0" fontId="1" fillId="2" borderId="138" xfId="0" applyFont="1" applyFill="1" applyBorder="1" applyAlignment="1">
      <alignment vertical="center"/>
    </xf>
    <xf numFmtId="49" fontId="1" fillId="10" borderId="61" xfId="0" applyNumberFormat="1" applyFont="1" applyFill="1" applyBorder="1" applyAlignment="1">
      <alignment vertical="center" wrapText="1"/>
    </xf>
    <xf numFmtId="0" fontId="2" fillId="10" borderId="27" xfId="0" applyFont="1" applyFill="1" applyBorder="1" applyAlignment="1">
      <alignment horizontal="right" vertical="center" wrapText="1"/>
    </xf>
    <xf numFmtId="0" fontId="1" fillId="10" borderId="62" xfId="0" applyFont="1" applyFill="1" applyBorder="1" applyAlignment="1">
      <alignment vertical="center" wrapText="1"/>
    </xf>
    <xf numFmtId="0" fontId="3" fillId="10" borderId="3" xfId="0" applyFont="1" applyFill="1" applyBorder="1" applyAlignment="1">
      <alignment horizontal="left" vertical="center" wrapText="1"/>
    </xf>
    <xf numFmtId="0" fontId="3" fillId="10" borderId="61" xfId="0" applyFont="1" applyFill="1" applyBorder="1" applyAlignment="1">
      <alignment horizontal="left" vertical="center" wrapText="1"/>
    </xf>
    <xf numFmtId="0" fontId="2" fillId="10" borderId="28" xfId="0" applyFont="1" applyFill="1" applyBorder="1" applyAlignment="1">
      <alignment horizontal="left" vertical="center" wrapText="1"/>
    </xf>
    <xf numFmtId="0" fontId="2" fillId="10" borderId="62" xfId="0" applyFont="1" applyFill="1" applyBorder="1" applyAlignment="1">
      <alignment horizontal="left" vertical="center" wrapText="1"/>
    </xf>
    <xf numFmtId="0" fontId="2" fillId="10" borderId="62" xfId="0" applyFont="1" applyFill="1" applyBorder="1" applyAlignment="1">
      <alignment vertical="center" wrapText="1"/>
    </xf>
    <xf numFmtId="0" fontId="5" fillId="8" borderId="65" xfId="0" applyFont="1" applyFill="1" applyBorder="1" applyAlignment="1">
      <alignment horizontal="left" vertical="center" wrapText="1"/>
    </xf>
    <xf numFmtId="0" fontId="3" fillId="8" borderId="22" xfId="0" applyFont="1" applyFill="1" applyBorder="1" applyAlignment="1">
      <alignment vertical="center" wrapText="1"/>
    </xf>
    <xf numFmtId="0" fontId="15" fillId="8" borderId="23" xfId="0" applyFont="1" applyFill="1" applyBorder="1" applyAlignment="1">
      <alignment horizontal="center" vertical="center" wrapText="1"/>
    </xf>
    <xf numFmtId="0" fontId="5" fillId="8" borderId="23" xfId="0" applyFont="1" applyFill="1" applyBorder="1" applyAlignment="1">
      <alignment horizontal="left" vertical="center" wrapText="1"/>
    </xf>
    <xf numFmtId="0" fontId="5" fillId="8" borderId="66" xfId="0" applyFont="1" applyFill="1" applyBorder="1" applyAlignment="1">
      <alignment horizontal="left" vertical="center" wrapText="1"/>
    </xf>
    <xf numFmtId="0" fontId="3" fillId="9" borderId="17" xfId="0" applyFont="1" applyFill="1" applyBorder="1" applyAlignment="1">
      <alignment vertical="center" wrapText="1"/>
    </xf>
    <xf numFmtId="0" fontId="3" fillId="9" borderId="65" xfId="0" applyFont="1" applyFill="1" applyBorder="1" applyAlignment="1">
      <alignment vertical="center" wrapText="1"/>
    </xf>
    <xf numFmtId="0" fontId="10" fillId="10" borderId="67" xfId="0" applyFont="1" applyFill="1" applyBorder="1" applyAlignment="1">
      <alignment horizontal="left" vertical="center" wrapText="1"/>
    </xf>
    <xf numFmtId="0" fontId="10" fillId="10" borderId="15" xfId="0" applyFont="1" applyFill="1" applyBorder="1" applyAlignment="1">
      <alignment horizontal="left" vertical="center" wrapText="1"/>
    </xf>
    <xf numFmtId="0" fontId="10" fillId="10" borderId="16" xfId="0" applyFont="1" applyFill="1" applyBorder="1" applyAlignment="1">
      <alignment horizontal="left" vertical="center" wrapText="1"/>
    </xf>
    <xf numFmtId="0" fontId="10" fillId="10" borderId="25" xfId="0" applyFont="1" applyFill="1" applyBorder="1" applyAlignment="1">
      <alignment vertical="center" wrapText="1"/>
    </xf>
    <xf numFmtId="0" fontId="10" fillId="10" borderId="26" xfId="0" applyFont="1" applyFill="1" applyBorder="1" applyAlignment="1">
      <alignment vertical="center" wrapText="1"/>
    </xf>
    <xf numFmtId="0" fontId="1" fillId="2" borderId="30" xfId="0" applyFont="1" applyFill="1" applyBorder="1" applyAlignment="1">
      <alignment horizontal="left" vertical="center"/>
    </xf>
    <xf numFmtId="0" fontId="1" fillId="10" borderId="62" xfId="0" applyFont="1" applyFill="1" applyBorder="1" applyAlignment="1">
      <alignment horizontal="left" vertical="center" wrapText="1"/>
    </xf>
    <xf numFmtId="0" fontId="12" fillId="10" borderId="29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15" fillId="9" borderId="92" xfId="0" applyFont="1" applyFill="1" applyBorder="1" applyAlignment="1">
      <alignment horizontal="center" vertical="center" wrapText="1"/>
    </xf>
    <xf numFmtId="0" fontId="4" fillId="10" borderId="29" xfId="0" applyFont="1" applyFill="1" applyBorder="1" applyAlignment="1">
      <alignment horizontal="center" vertical="center" wrapText="1"/>
    </xf>
    <xf numFmtId="0" fontId="1" fillId="10" borderId="29" xfId="0" applyFont="1" applyFill="1" applyBorder="1" applyAlignment="1">
      <alignment horizontal="left" vertical="center" wrapText="1"/>
    </xf>
    <xf numFmtId="0" fontId="4" fillId="9" borderId="75" xfId="0" applyFont="1" applyFill="1" applyBorder="1" applyAlignment="1">
      <alignment horizontal="center" vertical="center" wrapText="1"/>
    </xf>
    <xf numFmtId="0" fontId="1" fillId="9" borderId="75" xfId="0" applyFont="1" applyFill="1" applyBorder="1" applyAlignment="1">
      <alignment horizontal="left" vertical="center" wrapText="1"/>
    </xf>
    <xf numFmtId="0" fontId="1" fillId="9" borderId="71" xfId="0" applyFont="1" applyFill="1" applyBorder="1" applyAlignment="1">
      <alignment vertical="center" wrapText="1"/>
    </xf>
    <xf numFmtId="0" fontId="1" fillId="9" borderId="69" xfId="0" applyFont="1" applyFill="1" applyBorder="1" applyAlignment="1">
      <alignment horizontal="left" vertical="center" wrapText="1"/>
    </xf>
    <xf numFmtId="0" fontId="1" fillId="9" borderId="135" xfId="0" applyFont="1" applyFill="1" applyBorder="1" applyAlignment="1">
      <alignment horizontal="left" vertical="center" wrapText="1"/>
    </xf>
    <xf numFmtId="0" fontId="2" fillId="9" borderId="135" xfId="0" applyFont="1" applyFill="1" applyBorder="1" applyAlignment="1">
      <alignment vertical="center" wrapText="1"/>
    </xf>
    <xf numFmtId="0" fontId="3" fillId="9" borderId="68" xfId="0" applyFont="1" applyFill="1" applyBorder="1" applyAlignment="1">
      <alignment horizontal="left" vertical="center" wrapText="1"/>
    </xf>
    <xf numFmtId="0" fontId="1" fillId="9" borderId="135" xfId="0" applyFont="1" applyFill="1" applyBorder="1" applyAlignment="1">
      <alignment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3" fillId="9" borderId="61" xfId="0" applyFont="1" applyFill="1" applyBorder="1" applyAlignment="1">
      <alignment horizontal="left" vertical="center" wrapText="1"/>
    </xf>
    <xf numFmtId="0" fontId="5" fillId="9" borderId="61" xfId="0" applyFont="1" applyFill="1" applyBorder="1" applyAlignment="1">
      <alignment horizontal="left" vertical="center" wrapText="1"/>
    </xf>
    <xf numFmtId="0" fontId="5" fillId="9" borderId="61" xfId="0" applyFont="1" applyFill="1" applyBorder="1" applyAlignment="1">
      <alignment vertical="center" wrapText="1"/>
    </xf>
    <xf numFmtId="0" fontId="1" fillId="8" borderId="85" xfId="0" applyFont="1" applyFill="1" applyBorder="1" applyAlignment="1">
      <alignment horizontal="left" vertical="center" wrapText="1"/>
    </xf>
    <xf numFmtId="0" fontId="3" fillId="10" borderId="21" xfId="0" applyFont="1" applyFill="1" applyBorder="1" applyAlignment="1">
      <alignment vertical="center" wrapText="1"/>
    </xf>
    <xf numFmtId="0" fontId="2" fillId="9" borderId="120" xfId="0" applyFont="1" applyFill="1" applyBorder="1" applyAlignment="1">
      <alignment vertical="center" wrapText="1"/>
    </xf>
    <xf numFmtId="0" fontId="1" fillId="9" borderId="66" xfId="0" applyFont="1" applyFill="1" applyBorder="1" applyAlignment="1">
      <alignment horizontal="left" vertical="center" wrapText="1"/>
    </xf>
    <xf numFmtId="0" fontId="4" fillId="9" borderId="24" xfId="0" applyFont="1" applyFill="1" applyBorder="1" applyAlignment="1">
      <alignment horizontal="center" vertical="center" wrapText="1"/>
    </xf>
    <xf numFmtId="0" fontId="15" fillId="9" borderId="19" xfId="0" applyFont="1" applyFill="1" applyBorder="1" applyAlignment="1">
      <alignment horizontal="center" vertical="center" wrapText="1"/>
    </xf>
    <xf numFmtId="0" fontId="3" fillId="9" borderId="66" xfId="0" applyFont="1" applyFill="1" applyBorder="1" applyAlignment="1">
      <alignment horizontal="left" vertical="center" wrapText="1"/>
    </xf>
    <xf numFmtId="0" fontId="15" fillId="9" borderId="9" xfId="0" applyFont="1" applyFill="1" applyBorder="1" applyAlignment="1">
      <alignment horizontal="center" vertical="center" wrapText="1"/>
    </xf>
    <xf numFmtId="0" fontId="15" fillId="9" borderId="14" xfId="0" applyFont="1" applyFill="1" applyBorder="1" applyAlignment="1">
      <alignment horizontal="center" vertical="center" wrapText="1"/>
    </xf>
    <xf numFmtId="0" fontId="7" fillId="8" borderId="53" xfId="0" applyFont="1" applyFill="1" applyBorder="1" applyAlignment="1">
      <alignment horizontal="center" vertical="center" wrapText="1"/>
    </xf>
    <xf numFmtId="0" fontId="7" fillId="8" borderId="24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0" fontId="1" fillId="9" borderId="34" xfId="0" applyFont="1" applyFill="1" applyBorder="1" applyAlignment="1">
      <alignment vertical="center" wrapText="1"/>
    </xf>
    <xf numFmtId="0" fontId="1" fillId="8" borderId="48" xfId="0" applyFont="1" applyFill="1" applyBorder="1" applyAlignment="1">
      <alignment horizontal="left" vertical="center" wrapText="1"/>
    </xf>
    <xf numFmtId="0" fontId="4" fillId="9" borderId="84" xfId="0" applyFont="1" applyFill="1" applyBorder="1" applyAlignment="1">
      <alignment horizontal="center" vertical="center" wrapText="1"/>
    </xf>
    <xf numFmtId="0" fontId="3" fillId="9" borderId="80" xfId="0" applyFont="1" applyFill="1" applyBorder="1" applyAlignment="1">
      <alignment horizontal="left" vertical="center" wrapText="1"/>
    </xf>
    <xf numFmtId="0" fontId="3" fillId="9" borderId="81" xfId="0" applyFont="1" applyFill="1" applyBorder="1" applyAlignment="1">
      <alignment horizontal="left" vertical="center" wrapText="1"/>
    </xf>
    <xf numFmtId="0" fontId="4" fillId="9" borderId="81" xfId="0" applyFont="1" applyFill="1" applyBorder="1" applyAlignment="1">
      <alignment horizontal="center" vertical="center" wrapText="1"/>
    </xf>
    <xf numFmtId="0" fontId="3" fillId="10" borderId="67" xfId="0" applyFont="1" applyFill="1" applyBorder="1" applyAlignment="1">
      <alignment vertical="center" wrapText="1"/>
    </xf>
    <xf numFmtId="0" fontId="1" fillId="9" borderId="61" xfId="0" applyFont="1" applyFill="1" applyBorder="1" applyAlignment="1">
      <alignment horizontal="left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/>
    </xf>
    <xf numFmtId="0" fontId="3" fillId="9" borderId="27" xfId="0" applyFont="1" applyFill="1" applyBorder="1" applyAlignment="1">
      <alignment horizontal="left" vertical="center" wrapText="1"/>
    </xf>
    <xf numFmtId="0" fontId="4" fillId="9" borderId="29" xfId="0" applyFont="1" applyFill="1" applyBorder="1" applyAlignment="1">
      <alignment horizontal="center" vertical="center" wrapText="1"/>
    </xf>
    <xf numFmtId="0" fontId="1" fillId="9" borderId="62" xfId="0" applyFont="1" applyFill="1" applyBorder="1" applyAlignment="1">
      <alignment horizontal="left" vertical="center" wrapText="1"/>
    </xf>
    <xf numFmtId="0" fontId="3" fillId="9" borderId="62" xfId="0" applyFont="1" applyFill="1" applyBorder="1" applyAlignment="1">
      <alignment vertical="center" wrapText="1"/>
    </xf>
    <xf numFmtId="0" fontId="3" fillId="2" borderId="138" xfId="0" applyFont="1" applyFill="1" applyBorder="1" applyAlignment="1">
      <alignment vertical="center"/>
    </xf>
    <xf numFmtId="0" fontId="4" fillId="10" borderId="29" xfId="0" applyFont="1" applyFill="1" applyBorder="1" applyAlignment="1">
      <alignment horizontal="center" vertical="center"/>
    </xf>
    <xf numFmtId="0" fontId="3" fillId="9" borderId="68" xfId="0" applyFont="1" applyFill="1" applyBorder="1" applyAlignment="1">
      <alignment vertical="center"/>
    </xf>
    <xf numFmtId="0" fontId="4" fillId="9" borderId="75" xfId="0" applyFont="1" applyFill="1" applyBorder="1" applyAlignment="1">
      <alignment horizontal="center" vertical="center"/>
    </xf>
    <xf numFmtId="0" fontId="1" fillId="9" borderId="69" xfId="0" applyFont="1" applyFill="1" applyBorder="1" applyAlignment="1">
      <alignment vertical="center"/>
    </xf>
    <xf numFmtId="0" fontId="4" fillId="9" borderId="19" xfId="0" applyFont="1" applyFill="1" applyBorder="1" applyAlignment="1">
      <alignment horizontal="center" vertical="center"/>
    </xf>
    <xf numFmtId="0" fontId="4" fillId="9" borderId="53" xfId="0" applyFont="1" applyFill="1" applyBorder="1" applyAlignment="1">
      <alignment horizontal="center" vertical="center"/>
    </xf>
    <xf numFmtId="0" fontId="5" fillId="8" borderId="11" xfId="0" applyFont="1" applyFill="1" applyBorder="1" applyAlignment="1">
      <alignment horizontal="right" vertical="center"/>
    </xf>
    <xf numFmtId="0" fontId="3" fillId="10" borderId="68" xfId="0" applyFont="1" applyFill="1" applyBorder="1" applyAlignment="1">
      <alignment vertical="center"/>
    </xf>
    <xf numFmtId="0" fontId="1" fillId="10" borderId="69" xfId="0" applyFont="1" applyFill="1" applyBorder="1" applyAlignment="1">
      <alignment vertical="center"/>
    </xf>
    <xf numFmtId="0" fontId="1" fillId="10" borderId="135" xfId="0" applyFont="1" applyFill="1" applyBorder="1" applyAlignment="1">
      <alignment vertical="center"/>
    </xf>
    <xf numFmtId="0" fontId="1" fillId="8" borderId="64" xfId="0" applyFont="1" applyFill="1" applyBorder="1" applyAlignment="1">
      <alignment vertical="center"/>
    </xf>
    <xf numFmtId="0" fontId="1" fillId="9" borderId="135" xfId="0" applyFont="1" applyFill="1" applyBorder="1" applyAlignment="1">
      <alignment vertical="center"/>
    </xf>
    <xf numFmtId="0" fontId="1" fillId="9" borderId="65" xfId="0" applyFont="1" applyFill="1" applyBorder="1" applyAlignment="1">
      <alignment vertical="center"/>
    </xf>
    <xf numFmtId="0" fontId="1" fillId="9" borderId="85" xfId="0" applyFont="1" applyFill="1" applyBorder="1" applyAlignment="1">
      <alignment vertical="center"/>
    </xf>
    <xf numFmtId="0" fontId="1" fillId="10" borderId="62" xfId="0" applyFont="1" applyFill="1" applyBorder="1" applyAlignment="1">
      <alignment vertical="center"/>
    </xf>
    <xf numFmtId="0" fontId="3" fillId="10" borderId="135" xfId="0" applyFont="1" applyFill="1" applyBorder="1" applyAlignment="1">
      <alignment vertical="center"/>
    </xf>
    <xf numFmtId="0" fontId="3" fillId="9" borderId="135" xfId="0" applyFont="1" applyFill="1" applyBorder="1" applyAlignment="1">
      <alignment vertical="center"/>
    </xf>
    <xf numFmtId="0" fontId="1" fillId="8" borderId="38" xfId="0" applyFont="1" applyFill="1" applyBorder="1" applyAlignment="1">
      <alignment vertical="center"/>
    </xf>
    <xf numFmtId="0" fontId="1" fillId="8" borderId="118" xfId="0" applyFont="1" applyFill="1" applyBorder="1" applyAlignment="1">
      <alignment vertical="center"/>
    </xf>
    <xf numFmtId="0" fontId="5" fillId="8" borderId="118" xfId="0" applyFont="1" applyFill="1" applyBorder="1" applyAlignment="1">
      <alignment vertical="center"/>
    </xf>
    <xf numFmtId="0" fontId="1" fillId="10" borderId="71" xfId="0" applyFont="1" applyFill="1" applyBorder="1" applyAlignment="1">
      <alignment vertical="center"/>
    </xf>
    <xf numFmtId="0" fontId="1" fillId="8" borderId="40" xfId="0" applyFont="1" applyFill="1" applyBorder="1" applyAlignment="1">
      <alignment vertical="center"/>
    </xf>
    <xf numFmtId="0" fontId="1" fillId="9" borderId="71" xfId="0" applyFont="1" applyFill="1" applyBorder="1" applyAlignment="1">
      <alignment vertical="center"/>
    </xf>
    <xf numFmtId="0" fontId="5" fillId="8" borderId="37" xfId="0" applyFont="1" applyFill="1" applyBorder="1" applyAlignment="1">
      <alignment horizontal="right" vertical="center"/>
    </xf>
    <xf numFmtId="0" fontId="1" fillId="2" borderId="73" xfId="0" applyFont="1" applyFill="1" applyBorder="1" applyAlignment="1">
      <alignment horizontal="left" vertical="center" indent="4"/>
    </xf>
    <xf numFmtId="0" fontId="1" fillId="2" borderId="132" xfId="0" applyFont="1" applyFill="1" applyBorder="1" applyAlignment="1">
      <alignment horizontal="left" vertical="center" indent="4"/>
    </xf>
    <xf numFmtId="0" fontId="3" fillId="9" borderId="73" xfId="0" applyFont="1" applyFill="1" applyBorder="1" applyAlignment="1">
      <alignment vertical="center" wrapText="1"/>
    </xf>
    <xf numFmtId="0" fontId="3" fillId="9" borderId="131" xfId="0" applyFont="1" applyFill="1" applyBorder="1" applyAlignment="1">
      <alignment vertical="center"/>
    </xf>
    <xf numFmtId="0" fontId="2" fillId="9" borderId="128" xfId="0" applyFont="1" applyFill="1" applyBorder="1" applyAlignment="1">
      <alignment horizontal="right" vertical="center"/>
    </xf>
    <xf numFmtId="0" fontId="1" fillId="2" borderId="74" xfId="0" applyFont="1" applyFill="1" applyBorder="1" applyAlignment="1">
      <alignment horizontal="left" vertical="center" indent="4"/>
    </xf>
    <xf numFmtId="0" fontId="5" fillId="8" borderId="146" xfId="0" applyFont="1" applyFill="1" applyBorder="1" applyAlignment="1">
      <alignment horizontal="right" vertical="center" wrapText="1"/>
    </xf>
    <xf numFmtId="0" fontId="5" fillId="8" borderId="131" xfId="0" applyFont="1" applyFill="1" applyBorder="1" applyAlignment="1">
      <alignment horizontal="right" vertical="center" wrapText="1"/>
    </xf>
    <xf numFmtId="0" fontId="5" fillId="8" borderId="132" xfId="0" applyFont="1" applyFill="1" applyBorder="1" applyAlignment="1">
      <alignment horizontal="right" vertical="center" wrapText="1"/>
    </xf>
    <xf numFmtId="0" fontId="3" fillId="10" borderId="125" xfId="0" applyFont="1" applyFill="1" applyBorder="1" applyAlignment="1">
      <alignment vertical="center" wrapText="1"/>
    </xf>
    <xf numFmtId="0" fontId="3" fillId="2" borderId="126" xfId="0" applyFont="1" applyFill="1" applyBorder="1" applyAlignment="1">
      <alignment horizontal="left" vertical="center" wrapText="1" indent="2"/>
    </xf>
    <xf numFmtId="0" fontId="3" fillId="2" borderId="73" xfId="0" applyFont="1" applyFill="1" applyBorder="1" applyAlignment="1">
      <alignment horizontal="left" vertical="center" wrapText="1" indent="2"/>
    </xf>
    <xf numFmtId="0" fontId="3" fillId="2" borderId="132" xfId="0" applyFont="1" applyFill="1" applyBorder="1" applyAlignment="1">
      <alignment horizontal="left" vertical="center" wrapText="1" indent="2"/>
    </xf>
    <xf numFmtId="0" fontId="3" fillId="2" borderId="125" xfId="0" applyFont="1" applyFill="1" applyBorder="1" applyAlignment="1">
      <alignment horizontal="left" vertical="center" wrapText="1" indent="2"/>
    </xf>
    <xf numFmtId="0" fontId="1" fillId="2" borderId="74" xfId="0" applyFont="1" applyFill="1" applyBorder="1" applyAlignment="1">
      <alignment horizontal="left" vertical="center" indent="2"/>
    </xf>
    <xf numFmtId="0" fontId="1" fillId="2" borderId="73" xfId="0" applyFont="1" applyFill="1" applyBorder="1" applyAlignment="1">
      <alignment horizontal="left" vertical="center" indent="2"/>
    </xf>
    <xf numFmtId="0" fontId="5" fillId="8" borderId="126" xfId="0" applyFont="1" applyFill="1" applyBorder="1" applyAlignment="1">
      <alignment horizontal="right" vertical="center" wrapText="1"/>
    </xf>
    <xf numFmtId="0" fontId="5" fillId="8" borderId="74" xfId="0" applyFont="1" applyFill="1" applyBorder="1" applyAlignment="1">
      <alignment horizontal="right" vertical="center" wrapText="1"/>
    </xf>
    <xf numFmtId="0" fontId="1" fillId="0" borderId="73" xfId="0" applyFont="1" applyBorder="1" applyAlignment="1">
      <alignment horizontal="left" vertical="center" indent="2"/>
    </xf>
    <xf numFmtId="0" fontId="1" fillId="2" borderId="126" xfId="0" applyFont="1" applyFill="1" applyBorder="1" applyAlignment="1">
      <alignment horizontal="left" vertical="center" indent="2"/>
    </xf>
    <xf numFmtId="0" fontId="1" fillId="0" borderId="132" xfId="0" applyFont="1" applyBorder="1" applyAlignment="1">
      <alignment horizontal="left" vertical="center" indent="2"/>
    </xf>
    <xf numFmtId="0" fontId="3" fillId="9" borderId="79" xfId="0" applyFont="1" applyFill="1" applyBorder="1" applyAlignment="1">
      <alignment vertical="center" wrapText="1"/>
    </xf>
    <xf numFmtId="0" fontId="1" fillId="2" borderId="131" xfId="0" applyFont="1" applyFill="1" applyBorder="1" applyAlignment="1">
      <alignment horizontal="left" vertical="center" indent="2"/>
    </xf>
    <xf numFmtId="0" fontId="5" fillId="9" borderId="132" xfId="0" applyFont="1" applyFill="1" applyBorder="1" applyAlignment="1">
      <alignment horizontal="right" vertical="center" wrapText="1"/>
    </xf>
    <xf numFmtId="0" fontId="1" fillId="2" borderId="132" xfId="0" applyFont="1" applyFill="1" applyBorder="1" applyAlignment="1">
      <alignment horizontal="left" vertical="center" indent="2"/>
    </xf>
    <xf numFmtId="0" fontId="5" fillId="8" borderId="131" xfId="0" applyFont="1" applyFill="1" applyBorder="1" applyAlignment="1">
      <alignment vertical="center" wrapText="1"/>
    </xf>
    <xf numFmtId="0" fontId="3" fillId="10" borderId="73" xfId="0" applyFont="1" applyFill="1" applyBorder="1" applyAlignment="1">
      <alignment vertical="center" wrapText="1"/>
    </xf>
    <xf numFmtId="0" fontId="5" fillId="10" borderId="125" xfId="0" applyFont="1" applyFill="1" applyBorder="1" applyAlignment="1">
      <alignment horizontal="right" vertical="center" wrapText="1"/>
    </xf>
    <xf numFmtId="0" fontId="5" fillId="8" borderId="126" xfId="0" applyFont="1" applyFill="1" applyBorder="1" applyAlignment="1">
      <alignment vertical="center"/>
    </xf>
    <xf numFmtId="0" fontId="5" fillId="8" borderId="74" xfId="0" applyFont="1" applyFill="1" applyBorder="1" applyAlignment="1">
      <alignment vertical="center"/>
    </xf>
    <xf numFmtId="0" fontId="1" fillId="2" borderId="126" xfId="0" applyFont="1" applyFill="1" applyBorder="1" applyAlignment="1">
      <alignment vertical="center"/>
    </xf>
    <xf numFmtId="0" fontId="1" fillId="2" borderId="73" xfId="0" applyFont="1" applyFill="1" applyBorder="1" applyAlignment="1">
      <alignment vertical="center"/>
    </xf>
    <xf numFmtId="0" fontId="1" fillId="2" borderId="74" xfId="0" applyFont="1" applyFill="1" applyBorder="1" applyAlignment="1">
      <alignment vertical="center"/>
    </xf>
    <xf numFmtId="0" fontId="3" fillId="9" borderId="132" xfId="0" applyFont="1" applyFill="1" applyBorder="1" applyAlignment="1">
      <alignment vertical="center"/>
    </xf>
    <xf numFmtId="0" fontId="5" fillId="8" borderId="133" xfId="0" applyFont="1" applyFill="1" applyBorder="1" applyAlignment="1">
      <alignment vertical="center"/>
    </xf>
    <xf numFmtId="0" fontId="3" fillId="9" borderId="133" xfId="0" applyFont="1" applyFill="1" applyBorder="1" applyAlignment="1">
      <alignment vertical="center"/>
    </xf>
    <xf numFmtId="0" fontId="3" fillId="10" borderId="147" xfId="0" applyFont="1" applyFill="1" applyBorder="1" applyAlignment="1">
      <alignment vertical="center"/>
    </xf>
    <xf numFmtId="0" fontId="3" fillId="9" borderId="146" xfId="0" applyFont="1" applyFill="1" applyBorder="1" applyAlignment="1">
      <alignment vertical="center"/>
    </xf>
    <xf numFmtId="0" fontId="3" fillId="10" borderId="125" xfId="0" applyFont="1" applyFill="1" applyBorder="1" applyAlignment="1">
      <alignment vertical="center"/>
    </xf>
    <xf numFmtId="0" fontId="1" fillId="2" borderId="132" xfId="0" applyFont="1" applyFill="1" applyBorder="1" applyAlignment="1">
      <alignment vertical="center"/>
    </xf>
    <xf numFmtId="0" fontId="1" fillId="2" borderId="146" xfId="0" applyFont="1" applyFill="1" applyBorder="1" applyAlignment="1">
      <alignment vertical="center"/>
    </xf>
    <xf numFmtId="0" fontId="1" fillId="6" borderId="73" xfId="0" applyFont="1" applyFill="1" applyBorder="1" applyAlignment="1">
      <alignment vertical="center"/>
    </xf>
    <xf numFmtId="0" fontId="1" fillId="2" borderId="125" xfId="0" applyFont="1" applyFill="1" applyBorder="1" applyAlignment="1">
      <alignment vertical="center"/>
    </xf>
    <xf numFmtId="0" fontId="7" fillId="8" borderId="124" xfId="0" applyFont="1" applyFill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3" fillId="9" borderId="37" xfId="0" applyFont="1" applyFill="1" applyBorder="1" applyAlignment="1">
      <alignment vertical="center" wrapText="1"/>
    </xf>
    <xf numFmtId="0" fontId="15" fillId="9" borderId="52" xfId="0" applyFont="1" applyFill="1" applyBorder="1" applyAlignment="1">
      <alignment horizontal="center" vertical="center" wrapText="1"/>
    </xf>
    <xf numFmtId="0" fontId="1" fillId="9" borderId="38" xfId="0" applyFont="1" applyFill="1" applyBorder="1" applyAlignment="1">
      <alignment horizontal="left" vertical="center" wrapText="1"/>
    </xf>
    <xf numFmtId="0" fontId="1" fillId="9" borderId="40" xfId="0" applyFont="1" applyFill="1" applyBorder="1" applyAlignment="1">
      <alignment vertical="center" wrapText="1"/>
    </xf>
    <xf numFmtId="0" fontId="5" fillId="9" borderId="38" xfId="0" applyFont="1" applyFill="1" applyBorder="1" applyAlignment="1">
      <alignment horizontal="left" vertical="center" wrapText="1"/>
    </xf>
    <xf numFmtId="0" fontId="5" fillId="9" borderId="118" xfId="0" applyFont="1" applyFill="1" applyBorder="1" applyAlignment="1">
      <alignment horizontal="left" vertical="center" wrapText="1"/>
    </xf>
    <xf numFmtId="0" fontId="5" fillId="9" borderId="118" xfId="0" applyFont="1" applyFill="1" applyBorder="1" applyAlignment="1">
      <alignment vertical="center" wrapText="1"/>
    </xf>
    <xf numFmtId="0" fontId="3" fillId="9" borderId="68" xfId="0" applyFont="1" applyFill="1" applyBorder="1" applyAlignment="1">
      <alignment vertical="center" wrapText="1"/>
    </xf>
    <xf numFmtId="0" fontId="15" fillId="9" borderId="75" xfId="0" applyFont="1" applyFill="1" applyBorder="1" applyAlignment="1">
      <alignment horizontal="center" vertical="center" wrapText="1"/>
    </xf>
    <xf numFmtId="0" fontId="5" fillId="9" borderId="69" xfId="0" applyFont="1" applyFill="1" applyBorder="1" applyAlignment="1">
      <alignment horizontal="left" vertical="center" wrapText="1"/>
    </xf>
    <xf numFmtId="0" fontId="5" fillId="9" borderId="135" xfId="0" applyFont="1" applyFill="1" applyBorder="1" applyAlignment="1">
      <alignment horizontal="left" vertical="center" wrapText="1"/>
    </xf>
    <xf numFmtId="0" fontId="5" fillId="9" borderId="135" xfId="0" applyFont="1" applyFill="1" applyBorder="1" applyAlignment="1">
      <alignment vertical="center" wrapText="1"/>
    </xf>
    <xf numFmtId="0" fontId="1" fillId="9" borderId="81" xfId="0" applyFont="1" applyFill="1" applyBorder="1" applyAlignment="1">
      <alignment vertical="center" wrapText="1"/>
    </xf>
    <xf numFmtId="0" fontId="4" fillId="10" borderId="75" xfId="0" applyFont="1" applyFill="1" applyBorder="1" applyAlignment="1">
      <alignment horizontal="center" vertical="center"/>
    </xf>
    <xf numFmtId="0" fontId="7" fillId="8" borderId="52" xfId="0" applyFont="1" applyFill="1" applyBorder="1" applyAlignment="1">
      <alignment horizontal="center" vertical="center"/>
    </xf>
    <xf numFmtId="0" fontId="1" fillId="0" borderId="0" xfId="0" quotePrefix="1" applyFont="1" applyAlignment="1">
      <alignment vertical="center" wrapText="1"/>
    </xf>
    <xf numFmtId="0" fontId="7" fillId="8" borderId="124" xfId="0" applyFont="1" applyFill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center" vertical="center" wrapText="1"/>
    </xf>
    <xf numFmtId="0" fontId="8" fillId="10" borderId="29" xfId="0" applyFont="1" applyFill="1" applyBorder="1" applyAlignment="1">
      <alignment horizontal="center" vertical="center" wrapText="1"/>
    </xf>
    <xf numFmtId="0" fontId="3" fillId="10" borderId="0" xfId="0" applyFont="1" applyFill="1" applyAlignment="1">
      <alignment vertical="center"/>
    </xf>
    <xf numFmtId="0" fontId="1" fillId="10" borderId="4" xfId="0" applyFont="1" applyFill="1" applyBorder="1" applyAlignment="1">
      <alignment vertical="center" wrapText="1"/>
    </xf>
    <xf numFmtId="0" fontId="1" fillId="10" borderId="29" xfId="0" applyFont="1" applyFill="1" applyBorder="1" applyAlignment="1">
      <alignment vertical="center" wrapText="1"/>
    </xf>
    <xf numFmtId="0" fontId="1" fillId="8" borderId="9" xfId="0" applyFont="1" applyFill="1" applyBorder="1" applyAlignment="1">
      <alignment horizontal="right" vertical="center" wrapText="1" indent="1"/>
    </xf>
    <xf numFmtId="0" fontId="1" fillId="8" borderId="14" xfId="0" applyFont="1" applyFill="1" applyBorder="1" applyAlignment="1">
      <alignment horizontal="right" vertical="center" wrapText="1" indent="1"/>
    </xf>
    <xf numFmtId="0" fontId="1" fillId="8" borderId="41" xfId="0" applyFont="1" applyFill="1" applyBorder="1" applyAlignment="1">
      <alignment horizontal="right" vertical="center" wrapText="1" indent="1"/>
    </xf>
    <xf numFmtId="0" fontId="1" fillId="8" borderId="34" xfId="0" applyFont="1" applyFill="1" applyBorder="1" applyAlignment="1">
      <alignment horizontal="right" vertical="center" wrapText="1" indent="1"/>
    </xf>
    <xf numFmtId="0" fontId="1" fillId="10" borderId="3" xfId="0" applyFont="1" applyFill="1" applyBorder="1" applyAlignment="1">
      <alignment vertical="center" wrapText="1"/>
    </xf>
    <xf numFmtId="0" fontId="1" fillId="10" borderId="28" xfId="0" applyFont="1" applyFill="1" applyBorder="1" applyAlignment="1">
      <alignment vertical="center" wrapText="1"/>
    </xf>
    <xf numFmtId="0" fontId="1" fillId="5" borderId="7" xfId="0" quotePrefix="1" applyFont="1" applyFill="1" applyBorder="1" applyAlignment="1">
      <alignment vertical="center" wrapText="1"/>
    </xf>
    <xf numFmtId="0" fontId="1" fillId="5" borderId="3" xfId="0" quotePrefix="1" applyFont="1" applyFill="1" applyBorder="1" applyAlignment="1">
      <alignment vertical="center" wrapText="1"/>
    </xf>
    <xf numFmtId="0" fontId="1" fillId="5" borderId="41" xfId="0" quotePrefix="1" applyFont="1" applyFill="1" applyBorder="1" applyAlignment="1">
      <alignment vertical="center" wrapText="1"/>
    </xf>
    <xf numFmtId="0" fontId="1" fillId="5" borderId="30" xfId="0" quotePrefix="1" applyFont="1" applyFill="1" applyBorder="1" applyAlignment="1">
      <alignment vertical="center" wrapText="1"/>
    </xf>
    <xf numFmtId="0" fontId="1" fillId="5" borderId="9" xfId="0" quotePrefix="1" applyFont="1" applyFill="1" applyBorder="1" applyAlignment="1">
      <alignment vertical="center" wrapText="1"/>
    </xf>
    <xf numFmtId="0" fontId="1" fillId="5" borderId="4" xfId="0" quotePrefix="1" applyFont="1" applyFill="1" applyBorder="1" applyAlignment="1">
      <alignment vertical="center" wrapText="1"/>
    </xf>
    <xf numFmtId="0" fontId="3" fillId="10" borderId="37" xfId="0" applyFont="1" applyFill="1" applyBorder="1" applyAlignment="1">
      <alignment vertical="center" wrapText="1"/>
    </xf>
    <xf numFmtId="0" fontId="4" fillId="10" borderId="52" xfId="0" applyFont="1" applyFill="1" applyBorder="1" applyAlignment="1">
      <alignment horizontal="center" vertical="center" wrapText="1"/>
    </xf>
    <xf numFmtId="0" fontId="3" fillId="10" borderId="38" xfId="0" applyFont="1" applyFill="1" applyBorder="1" applyAlignment="1">
      <alignment horizontal="left" vertical="center" wrapText="1"/>
    </xf>
    <xf numFmtId="0" fontId="1" fillId="10" borderId="40" xfId="0" applyFont="1" applyFill="1" applyBorder="1" applyAlignment="1">
      <alignment vertical="center" wrapText="1"/>
    </xf>
    <xf numFmtId="0" fontId="1" fillId="10" borderId="52" xfId="0" applyFont="1" applyFill="1" applyBorder="1" applyAlignment="1">
      <alignment vertical="center" wrapText="1"/>
    </xf>
    <xf numFmtId="0" fontId="1" fillId="10" borderId="38" xfId="0" applyFont="1" applyFill="1" applyBorder="1" applyAlignment="1">
      <alignment vertical="center" wrapText="1"/>
    </xf>
    <xf numFmtId="0" fontId="3" fillId="10" borderId="118" xfId="0" applyFont="1" applyFill="1" applyBorder="1" applyAlignment="1">
      <alignment vertical="center" wrapText="1"/>
    </xf>
    <xf numFmtId="0" fontId="1" fillId="2" borderId="126" xfId="0" applyFont="1" applyFill="1" applyBorder="1" applyAlignment="1">
      <alignment horizontal="left" vertical="center" indent="4"/>
    </xf>
    <xf numFmtId="0" fontId="1" fillId="0" borderId="74" xfId="0" applyFont="1" applyBorder="1" applyAlignment="1">
      <alignment horizontal="left" vertical="center" indent="4"/>
    </xf>
    <xf numFmtId="0" fontId="1" fillId="2" borderId="146" xfId="0" applyFont="1" applyFill="1" applyBorder="1" applyAlignment="1">
      <alignment horizontal="left" vertical="center" indent="4"/>
    </xf>
    <xf numFmtId="0" fontId="1" fillId="6" borderId="131" xfId="0" applyFont="1" applyFill="1" applyBorder="1" applyAlignment="1">
      <alignment horizontal="left" vertical="center" indent="4"/>
    </xf>
    <xf numFmtId="0" fontId="1" fillId="2" borderId="131" xfId="0" applyFont="1" applyFill="1" applyBorder="1" applyAlignment="1">
      <alignment horizontal="left" vertical="center" indent="4"/>
    </xf>
    <xf numFmtId="0" fontId="1" fillId="0" borderId="138" xfId="0" applyFont="1" applyBorder="1" applyAlignment="1">
      <alignment vertical="center"/>
    </xf>
    <xf numFmtId="0" fontId="1" fillId="0" borderId="138" xfId="0" applyFont="1" applyBorder="1" applyAlignment="1">
      <alignment vertical="center" wrapText="1"/>
    </xf>
    <xf numFmtId="0" fontId="1" fillId="0" borderId="138" xfId="0" applyFont="1" applyBorder="1"/>
    <xf numFmtId="0" fontId="5" fillId="9" borderId="2" xfId="0" applyFont="1" applyFill="1" applyBorder="1" applyAlignment="1">
      <alignment horizontal="right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5" fillId="8" borderId="68" xfId="0" applyFont="1" applyFill="1" applyBorder="1" applyAlignment="1">
      <alignment horizontal="right" vertical="center" wrapText="1"/>
    </xf>
    <xf numFmtId="0" fontId="7" fillId="8" borderId="75" xfId="0" applyFont="1" applyFill="1" applyBorder="1" applyAlignment="1">
      <alignment horizontal="center" vertical="center" wrapText="1"/>
    </xf>
    <xf numFmtId="0" fontId="1" fillId="8" borderId="69" xfId="0" applyFont="1" applyFill="1" applyBorder="1" applyAlignment="1">
      <alignment horizontal="left" vertical="center" wrapText="1"/>
    </xf>
    <xf numFmtId="0" fontId="1" fillId="8" borderId="71" xfId="0" applyFont="1" applyFill="1" applyBorder="1" applyAlignment="1">
      <alignment vertical="center" wrapText="1"/>
    </xf>
    <xf numFmtId="0" fontId="1" fillId="8" borderId="69" xfId="0" applyFont="1" applyFill="1" applyBorder="1" applyAlignment="1">
      <alignment horizontal="right" vertical="center" wrapText="1" indent="1"/>
    </xf>
    <xf numFmtId="0" fontId="1" fillId="8" borderId="135" xfId="0" applyFont="1" applyFill="1" applyBorder="1" applyAlignment="1">
      <alignment horizontal="right" vertical="center" wrapText="1" indent="1"/>
    </xf>
    <xf numFmtId="0" fontId="5" fillId="8" borderId="135" xfId="0" applyFont="1" applyFill="1" applyBorder="1" applyAlignment="1">
      <alignment vertical="center" wrapText="1"/>
    </xf>
    <xf numFmtId="0" fontId="1" fillId="10" borderId="78" xfId="0" applyFont="1" applyFill="1" applyBorder="1" applyAlignment="1">
      <alignment horizontal="left" vertical="center" wrapText="1"/>
    </xf>
    <xf numFmtId="0" fontId="2" fillId="8" borderId="68" xfId="0" applyFont="1" applyFill="1" applyBorder="1" applyAlignment="1">
      <alignment horizontal="right" vertical="center" wrapText="1"/>
    </xf>
    <xf numFmtId="0" fontId="4" fillId="8" borderId="69" xfId="0" applyFont="1" applyFill="1" applyBorder="1" applyAlignment="1">
      <alignment horizontal="center" vertical="center" wrapText="1"/>
    </xf>
    <xf numFmtId="0" fontId="1" fillId="8" borderId="135" xfId="0" applyFont="1" applyFill="1" applyBorder="1" applyAlignment="1">
      <alignment vertical="center" wrapText="1"/>
    </xf>
    <xf numFmtId="0" fontId="2" fillId="8" borderId="135" xfId="0" applyFont="1" applyFill="1" applyBorder="1" applyAlignment="1">
      <alignment vertical="center" wrapText="1"/>
    </xf>
    <xf numFmtId="0" fontId="2" fillId="8" borderId="107" xfId="0" applyFont="1" applyFill="1" applyBorder="1" applyAlignment="1">
      <alignment horizontal="right" vertical="center" wrapText="1"/>
    </xf>
    <xf numFmtId="0" fontId="1" fillId="8" borderId="108" xfId="0" applyFont="1" applyFill="1" applyBorder="1" applyAlignment="1">
      <alignment horizontal="left" vertical="center" wrapText="1"/>
    </xf>
    <xf numFmtId="0" fontId="1" fillId="8" borderId="119" xfId="0" applyFont="1" applyFill="1" applyBorder="1" applyAlignment="1">
      <alignment vertical="center" wrapText="1"/>
    </xf>
    <xf numFmtId="0" fontId="2" fillId="8" borderId="108" xfId="0" applyFont="1" applyFill="1" applyBorder="1" applyAlignment="1">
      <alignment horizontal="left" vertical="center" wrapText="1"/>
    </xf>
    <xf numFmtId="0" fontId="2" fillId="8" borderId="119" xfId="0" applyFont="1" applyFill="1" applyBorder="1" applyAlignment="1">
      <alignment horizontal="left" vertical="center" wrapText="1"/>
    </xf>
    <xf numFmtId="0" fontId="2" fillId="8" borderId="119" xfId="0" applyFont="1" applyFill="1" applyBorder="1" applyAlignment="1">
      <alignment vertical="center" wrapText="1"/>
    </xf>
    <xf numFmtId="0" fontId="1" fillId="8" borderId="65" xfId="0" applyFont="1" applyFill="1" applyBorder="1" applyAlignment="1">
      <alignment vertical="center" wrapText="1"/>
    </xf>
    <xf numFmtId="0" fontId="5" fillId="8" borderId="148" xfId="0" applyFont="1" applyFill="1" applyBorder="1" applyAlignment="1">
      <alignment horizontal="right" vertical="center" wrapText="1"/>
    </xf>
    <xf numFmtId="0" fontId="7" fillId="8" borderId="69" xfId="0" applyFont="1" applyFill="1" applyBorder="1" applyAlignment="1">
      <alignment horizontal="center" vertical="center" wrapText="1"/>
    </xf>
    <xf numFmtId="0" fontId="3" fillId="8" borderId="69" xfId="0" applyFont="1" applyFill="1" applyBorder="1" applyAlignment="1">
      <alignment horizontal="right" vertical="center" wrapText="1" indent="1"/>
    </xf>
    <xf numFmtId="0" fontId="3" fillId="8" borderId="135" xfId="0" applyFont="1" applyFill="1" applyBorder="1" applyAlignment="1">
      <alignment horizontal="right" vertical="center" wrapText="1" indent="1"/>
    </xf>
    <xf numFmtId="0" fontId="5" fillId="8" borderId="127" xfId="0" applyFont="1" applyFill="1" applyBorder="1" applyAlignment="1">
      <alignment horizontal="right" vertical="center" wrapText="1"/>
    </xf>
    <xf numFmtId="0" fontId="1" fillId="8" borderId="106" xfId="0" applyFont="1" applyFill="1" applyBorder="1" applyAlignment="1">
      <alignment vertical="center" wrapText="1"/>
    </xf>
    <xf numFmtId="0" fontId="3" fillId="8" borderId="108" xfId="0" applyFont="1" applyFill="1" applyBorder="1" applyAlignment="1">
      <alignment horizontal="right" vertical="center" wrapText="1" indent="1"/>
    </xf>
    <xf numFmtId="0" fontId="3" fillId="8" borderId="119" xfId="0" applyFont="1" applyFill="1" applyBorder="1" applyAlignment="1">
      <alignment horizontal="right" vertical="center" wrapText="1" indent="1"/>
    </xf>
    <xf numFmtId="0" fontId="5" fillId="8" borderId="119" xfId="0" applyFont="1" applyFill="1" applyBorder="1" applyAlignment="1">
      <alignment vertical="center" wrapText="1"/>
    </xf>
    <xf numFmtId="0" fontId="1" fillId="8" borderId="148" xfId="0" applyFont="1" applyFill="1" applyBorder="1" applyAlignment="1">
      <alignment vertical="center"/>
    </xf>
    <xf numFmtId="0" fontId="1" fillId="8" borderId="69" xfId="0" applyFont="1" applyFill="1" applyBorder="1" applyAlignment="1">
      <alignment horizontal="center" vertical="center"/>
    </xf>
    <xf numFmtId="0" fontId="1" fillId="8" borderId="69" xfId="0" applyFont="1" applyFill="1" applyBorder="1" applyAlignment="1">
      <alignment vertical="center"/>
    </xf>
    <xf numFmtId="0" fontId="1" fillId="8" borderId="69" xfId="0" applyFont="1" applyFill="1" applyBorder="1" applyAlignment="1">
      <alignment horizontal="right" vertical="center"/>
    </xf>
    <xf numFmtId="0" fontId="1" fillId="8" borderId="135" xfId="0" applyFont="1" applyFill="1" applyBorder="1" applyAlignment="1">
      <alignment horizontal="right" vertical="center"/>
    </xf>
    <xf numFmtId="0" fontId="1" fillId="8" borderId="135" xfId="0" applyFont="1" applyFill="1" applyBorder="1" applyAlignment="1">
      <alignment vertical="center"/>
    </xf>
    <xf numFmtId="0" fontId="1" fillId="8" borderId="127" xfId="0" applyFont="1" applyFill="1" applyBorder="1" applyAlignment="1">
      <alignment vertical="center"/>
    </xf>
    <xf numFmtId="0" fontId="1" fillId="8" borderId="108" xfId="0" applyFont="1" applyFill="1" applyBorder="1" applyAlignment="1">
      <alignment horizontal="center" vertical="center"/>
    </xf>
    <xf numFmtId="0" fontId="1" fillId="8" borderId="108" xfId="0" applyFont="1" applyFill="1" applyBorder="1" applyAlignment="1">
      <alignment vertical="center"/>
    </xf>
    <xf numFmtId="0" fontId="1" fillId="8" borderId="108" xfId="0" applyFont="1" applyFill="1" applyBorder="1" applyAlignment="1">
      <alignment horizontal="right" vertical="center"/>
    </xf>
    <xf numFmtId="0" fontId="1" fillId="8" borderId="119" xfId="0" applyFont="1" applyFill="1" applyBorder="1" applyAlignment="1">
      <alignment horizontal="right" vertical="center"/>
    </xf>
    <xf numFmtId="0" fontId="1" fillId="8" borderId="119" xfId="0" applyFont="1" applyFill="1" applyBorder="1" applyAlignment="1">
      <alignment vertical="center"/>
    </xf>
    <xf numFmtId="0" fontId="1" fillId="8" borderId="126" xfId="0" applyFont="1" applyFill="1" applyBorder="1" applyAlignment="1">
      <alignment vertical="center"/>
    </xf>
    <xf numFmtId="0" fontId="1" fillId="8" borderId="7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right" vertical="center"/>
    </xf>
    <xf numFmtId="0" fontId="1" fillId="8" borderId="63" xfId="0" applyFont="1" applyFill="1" applyBorder="1" applyAlignment="1">
      <alignment horizontal="right" vertical="center"/>
    </xf>
    <xf numFmtId="0" fontId="1" fillId="8" borderId="63" xfId="0" applyFont="1" applyFill="1" applyBorder="1" applyAlignment="1">
      <alignment vertical="center"/>
    </xf>
    <xf numFmtId="0" fontId="1" fillId="8" borderId="68" xfId="0" applyFont="1" applyFill="1" applyBorder="1" applyAlignment="1">
      <alignment vertical="center"/>
    </xf>
    <xf numFmtId="0" fontId="1" fillId="8" borderId="107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 wrapText="1"/>
    </xf>
    <xf numFmtId="0" fontId="1" fillId="0" borderId="25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63" xfId="0" applyFont="1" applyBorder="1" applyAlignment="1">
      <alignment vertical="center"/>
    </xf>
    <xf numFmtId="0" fontId="1" fillId="0" borderId="62" xfId="0" applyFont="1" applyBorder="1" applyAlignment="1">
      <alignment vertical="center"/>
    </xf>
    <xf numFmtId="0" fontId="1" fillId="0" borderId="4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1" fillId="8" borderId="75" xfId="0" applyFont="1" applyFill="1" applyBorder="1" applyAlignment="1">
      <alignment horizontal="center" vertical="center"/>
    </xf>
    <xf numFmtId="0" fontId="1" fillId="8" borderId="124" xfId="0" applyFont="1" applyFill="1" applyBorder="1" applyAlignment="1">
      <alignment horizontal="center" vertical="center"/>
    </xf>
    <xf numFmtId="0" fontId="1" fillId="9" borderId="38" xfId="0" applyFont="1" applyFill="1" applyBorder="1" applyAlignment="1">
      <alignment vertical="center" wrapText="1"/>
    </xf>
    <xf numFmtId="0" fontId="1" fillId="9" borderId="118" xfId="0" applyFont="1" applyFill="1" applyBorder="1" applyAlignment="1">
      <alignment vertical="center" wrapText="1"/>
    </xf>
    <xf numFmtId="0" fontId="1" fillId="10" borderId="18" xfId="0" applyFont="1" applyFill="1" applyBorder="1" applyAlignment="1">
      <alignment vertical="center" wrapText="1"/>
    </xf>
    <xf numFmtId="0" fontId="1" fillId="10" borderId="35" xfId="0" applyFont="1" applyFill="1" applyBorder="1" applyAlignment="1">
      <alignment vertical="center" wrapText="1"/>
    </xf>
    <xf numFmtId="0" fontId="1" fillId="10" borderId="65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7" fillId="5" borderId="7" xfId="0" applyFont="1" applyFill="1" applyBorder="1" applyAlignment="1">
      <alignment horizontal="right" vertical="center" wrapText="1" indent="1"/>
    </xf>
    <xf numFmtId="0" fontId="7" fillId="5" borderId="63" xfId="0" applyFont="1" applyFill="1" applyBorder="1" applyAlignment="1">
      <alignment horizontal="right" vertical="center" wrapText="1" indent="1"/>
    </xf>
    <xf numFmtId="0" fontId="7" fillId="5" borderId="63" xfId="0" applyFont="1" applyFill="1" applyBorder="1" applyAlignment="1">
      <alignment vertical="center" wrapText="1"/>
    </xf>
    <xf numFmtId="0" fontId="3" fillId="5" borderId="121" xfId="0" applyFont="1" applyFill="1" applyBorder="1" applyAlignment="1">
      <alignment vertical="center" wrapText="1"/>
    </xf>
    <xf numFmtId="0" fontId="3" fillId="5" borderId="122" xfId="0" applyFont="1" applyFill="1" applyBorder="1" applyAlignment="1">
      <alignment vertical="center" wrapText="1"/>
    </xf>
    <xf numFmtId="0" fontId="1" fillId="5" borderId="99" xfId="0" applyFont="1" applyFill="1" applyBorder="1" applyAlignment="1">
      <alignment horizontal="right" vertical="center" wrapText="1" indent="1"/>
    </xf>
    <xf numFmtId="0" fontId="1" fillId="5" borderId="121" xfId="0" applyFont="1" applyFill="1" applyBorder="1" applyAlignment="1">
      <alignment horizontal="right" vertical="center" wrapText="1" indent="1"/>
    </xf>
    <xf numFmtId="0" fontId="1" fillId="5" borderId="3" xfId="0" applyFont="1" applyFill="1" applyBorder="1" applyAlignment="1">
      <alignment horizontal="right" vertical="center" wrapText="1" indent="1"/>
    </xf>
    <xf numFmtId="0" fontId="1" fillId="5" borderId="61" xfId="0" applyFont="1" applyFill="1" applyBorder="1" applyAlignment="1">
      <alignment horizontal="right" vertical="center" wrapText="1" indent="1"/>
    </xf>
    <xf numFmtId="0" fontId="1" fillId="5" borderId="102" xfId="0" applyFont="1" applyFill="1" applyBorder="1" applyAlignment="1">
      <alignment horizontal="right" vertical="center" wrapText="1" indent="1"/>
    </xf>
    <xf numFmtId="0" fontId="1" fillId="5" borderId="122" xfId="0" applyFont="1" applyFill="1" applyBorder="1" applyAlignment="1">
      <alignment horizontal="right" vertical="center" wrapText="1" indent="1"/>
    </xf>
    <xf numFmtId="0" fontId="1" fillId="5" borderId="12" xfId="0" applyFont="1" applyFill="1" applyBorder="1" applyAlignment="1">
      <alignment horizontal="right" vertical="center" wrapText="1" indent="1"/>
    </xf>
    <xf numFmtId="0" fontId="1" fillId="5" borderId="64" xfId="0" applyFont="1" applyFill="1" applyBorder="1" applyAlignment="1">
      <alignment horizontal="right" vertical="center" wrapText="1" indent="1"/>
    </xf>
    <xf numFmtId="0" fontId="1" fillId="5" borderId="132" xfId="0" applyFont="1" applyFill="1" applyBorder="1" applyAlignment="1">
      <alignment horizontal="left" vertical="center" wrapText="1" indent="4"/>
    </xf>
    <xf numFmtId="0" fontId="4" fillId="5" borderId="18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left" vertical="center" wrapText="1"/>
    </xf>
    <xf numFmtId="0" fontId="1" fillId="5" borderId="35" xfId="0" applyFont="1" applyFill="1" applyBorder="1" applyAlignment="1">
      <alignment vertical="center" wrapText="1"/>
    </xf>
    <xf numFmtId="0" fontId="1" fillId="5" borderId="18" xfId="0" applyFont="1" applyFill="1" applyBorder="1" applyAlignment="1">
      <alignment horizontal="right" vertical="center" wrapText="1" indent="1"/>
    </xf>
    <xf numFmtId="0" fontId="1" fillId="5" borderId="65" xfId="0" applyFont="1" applyFill="1" applyBorder="1" applyAlignment="1">
      <alignment horizontal="right" vertical="center" wrapText="1" indent="1"/>
    </xf>
    <xf numFmtId="0" fontId="1" fillId="5" borderId="65" xfId="0" applyFont="1" applyFill="1" applyBorder="1" applyAlignment="1">
      <alignment vertical="center" wrapText="1"/>
    </xf>
    <xf numFmtId="0" fontId="1" fillId="5" borderId="61" xfId="0" applyFont="1" applyFill="1" applyBorder="1" applyAlignment="1">
      <alignment vertical="center"/>
    </xf>
    <xf numFmtId="0" fontId="1" fillId="5" borderId="65" xfId="0" applyFont="1" applyFill="1" applyBorder="1" applyAlignment="1">
      <alignment vertical="center"/>
    </xf>
    <xf numFmtId="0" fontId="1" fillId="5" borderId="3" xfId="0" applyFont="1" applyFill="1" applyBorder="1" applyAlignment="1">
      <alignment horizontal="right" vertical="center" indent="1"/>
    </xf>
    <xf numFmtId="0" fontId="1" fillId="5" borderId="61" xfId="0" applyFont="1" applyFill="1" applyBorder="1" applyAlignment="1">
      <alignment horizontal="right" vertical="center" indent="1"/>
    </xf>
    <xf numFmtId="0" fontId="1" fillId="5" borderId="18" xfId="0" applyFont="1" applyFill="1" applyBorder="1" applyAlignment="1">
      <alignment horizontal="right" vertical="center" indent="1"/>
    </xf>
    <xf numFmtId="0" fontId="1" fillId="5" borderId="65" xfId="0" applyFont="1" applyFill="1" applyBorder="1" applyAlignment="1">
      <alignment horizontal="right" vertical="center" indent="1"/>
    </xf>
    <xf numFmtId="0" fontId="1" fillId="5" borderId="12" xfId="0" applyFont="1" applyFill="1" applyBorder="1" applyAlignment="1">
      <alignment horizontal="right" vertical="center" indent="1"/>
    </xf>
    <xf numFmtId="0" fontId="1" fillId="5" borderId="64" xfId="0" applyFont="1" applyFill="1" applyBorder="1" applyAlignment="1">
      <alignment horizontal="right" vertical="center" indent="1"/>
    </xf>
    <xf numFmtId="0" fontId="1" fillId="5" borderId="64" xfId="0" applyFont="1" applyFill="1" applyBorder="1" applyAlignment="1">
      <alignment vertical="center"/>
    </xf>
    <xf numFmtId="0" fontId="1" fillId="5" borderId="73" xfId="0" applyFont="1" applyFill="1" applyBorder="1" applyAlignment="1">
      <alignment horizontal="left" vertical="center" indent="4"/>
    </xf>
    <xf numFmtId="0" fontId="4" fillId="5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vertical="center"/>
    </xf>
    <xf numFmtId="0" fontId="1" fillId="5" borderId="30" xfId="0" applyFont="1" applyFill="1" applyBorder="1" applyAlignment="1">
      <alignment vertical="center"/>
    </xf>
    <xf numFmtId="0" fontId="1" fillId="5" borderId="132" xfId="0" applyFont="1" applyFill="1" applyBorder="1" applyAlignment="1">
      <alignment horizontal="left" vertical="center" indent="4"/>
    </xf>
    <xf numFmtId="0" fontId="4" fillId="5" borderId="18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vertical="center"/>
    </xf>
    <xf numFmtId="0" fontId="1" fillId="5" borderId="35" xfId="0" applyFont="1" applyFill="1" applyBorder="1" applyAlignment="1">
      <alignment vertical="center"/>
    </xf>
    <xf numFmtId="0" fontId="1" fillId="5" borderId="74" xfId="0" applyFont="1" applyFill="1" applyBorder="1" applyAlignment="1">
      <alignment horizontal="left" vertical="center" indent="4"/>
    </xf>
    <xf numFmtId="0" fontId="4" fillId="5" borderId="12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vertical="center"/>
    </xf>
    <xf numFmtId="0" fontId="1" fillId="5" borderId="34" xfId="0" applyFont="1" applyFill="1" applyBorder="1" applyAlignment="1">
      <alignment vertical="center"/>
    </xf>
    <xf numFmtId="0" fontId="7" fillId="5" borderId="30" xfId="0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right" vertical="center" wrapText="1" indent="1"/>
    </xf>
    <xf numFmtId="0" fontId="1" fillId="5" borderId="63" xfId="0" applyFont="1" applyFill="1" applyBorder="1" applyAlignment="1">
      <alignment horizontal="right" vertical="center" wrapText="1" indent="1"/>
    </xf>
    <xf numFmtId="0" fontId="1" fillId="5" borderId="28" xfId="0" applyFont="1" applyFill="1" applyBorder="1" applyAlignment="1">
      <alignment horizontal="right" vertical="center" wrapText="1" indent="1"/>
    </xf>
    <xf numFmtId="0" fontId="1" fillId="5" borderId="62" xfId="0" applyFont="1" applyFill="1" applyBorder="1" applyAlignment="1">
      <alignment horizontal="right" vertical="center" wrapText="1" indent="1"/>
    </xf>
    <xf numFmtId="0" fontId="1" fillId="5" borderId="74" xfId="0" applyFont="1" applyFill="1" applyBorder="1" applyAlignment="1">
      <alignment horizontal="left" vertical="center" indent="2"/>
    </xf>
    <xf numFmtId="0" fontId="1" fillId="5" borderId="73" xfId="0" applyFont="1" applyFill="1" applyBorder="1" applyAlignment="1">
      <alignment horizontal="left" vertical="center" indent="2"/>
    </xf>
    <xf numFmtId="0" fontId="1" fillId="5" borderId="126" xfId="0" applyFont="1" applyFill="1" applyBorder="1" applyAlignment="1">
      <alignment horizontal="left" vertical="center" indent="2"/>
    </xf>
    <xf numFmtId="0" fontId="4" fillId="5" borderId="7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vertical="center"/>
    </xf>
    <xf numFmtId="0" fontId="1" fillId="5" borderId="41" xfId="0" applyFont="1" applyFill="1" applyBorder="1" applyAlignment="1">
      <alignment vertical="center"/>
    </xf>
    <xf numFmtId="0" fontId="1" fillId="5" borderId="7" xfId="0" applyFont="1" applyFill="1" applyBorder="1" applyAlignment="1">
      <alignment horizontal="right" vertical="center" indent="1"/>
    </xf>
    <xf numFmtId="0" fontId="1" fillId="5" borderId="63" xfId="0" applyFont="1" applyFill="1" applyBorder="1" applyAlignment="1">
      <alignment horizontal="right" vertical="center" indent="1"/>
    </xf>
    <xf numFmtId="0" fontId="1" fillId="5" borderId="132" xfId="0" applyFont="1" applyFill="1" applyBorder="1" applyAlignment="1">
      <alignment horizontal="left" vertical="center" indent="2"/>
    </xf>
    <xf numFmtId="0" fontId="1" fillId="5" borderId="131" xfId="0" applyFont="1" applyFill="1" applyBorder="1" applyAlignment="1">
      <alignment horizontal="left" vertical="center" indent="2"/>
    </xf>
    <xf numFmtId="0" fontId="4" fillId="5" borderId="23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vertical="center"/>
    </xf>
    <xf numFmtId="0" fontId="1" fillId="5" borderId="42" xfId="0" applyFont="1" applyFill="1" applyBorder="1" applyAlignment="1">
      <alignment vertical="center"/>
    </xf>
    <xf numFmtId="0" fontId="1" fillId="5" borderId="23" xfId="0" applyFont="1" applyFill="1" applyBorder="1" applyAlignment="1">
      <alignment horizontal="right" vertical="center" indent="1"/>
    </xf>
    <xf numFmtId="0" fontId="1" fillId="5" borderId="66" xfId="0" applyFont="1" applyFill="1" applyBorder="1" applyAlignment="1">
      <alignment horizontal="right" vertical="center" indent="1"/>
    </xf>
    <xf numFmtId="0" fontId="1" fillId="5" borderId="38" xfId="0" applyFont="1" applyFill="1" applyBorder="1" applyAlignment="1">
      <alignment vertical="center"/>
    </xf>
    <xf numFmtId="0" fontId="1" fillId="5" borderId="40" xfId="0" applyFont="1" applyFill="1" applyBorder="1" applyAlignment="1">
      <alignment vertical="center"/>
    </xf>
    <xf numFmtId="0" fontId="1" fillId="5" borderId="38" xfId="0" applyFont="1" applyFill="1" applyBorder="1" applyAlignment="1">
      <alignment horizontal="right" vertical="center" indent="1"/>
    </xf>
    <xf numFmtId="0" fontId="1" fillId="5" borderId="118" xfId="0" applyFont="1" applyFill="1" applyBorder="1" applyAlignment="1">
      <alignment horizontal="right" vertical="center" indent="1"/>
    </xf>
    <xf numFmtId="0" fontId="1" fillId="5" borderId="6" xfId="0" applyFont="1" applyFill="1" applyBorder="1" applyAlignment="1">
      <alignment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73" xfId="0" applyFont="1" applyFill="1" applyBorder="1" applyAlignment="1">
      <alignment vertical="center"/>
    </xf>
    <xf numFmtId="0" fontId="1" fillId="5" borderId="126" xfId="0" applyFont="1" applyFill="1" applyBorder="1" applyAlignment="1">
      <alignment vertical="center"/>
    </xf>
    <xf numFmtId="0" fontId="1" fillId="5" borderId="149" xfId="0" applyFont="1" applyFill="1" applyBorder="1" applyAlignment="1">
      <alignment vertical="center"/>
    </xf>
    <xf numFmtId="0" fontId="1" fillId="5" borderId="33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63" xfId="0" applyFont="1" applyFill="1" applyBorder="1" applyAlignment="1">
      <alignment vertical="center"/>
    </xf>
    <xf numFmtId="0" fontId="1" fillId="5" borderId="66" xfId="0" applyFont="1" applyFill="1" applyBorder="1" applyAlignment="1">
      <alignment vertical="center"/>
    </xf>
    <xf numFmtId="0" fontId="1" fillId="5" borderId="118" xfId="0" applyFont="1" applyFill="1" applyBorder="1" applyAlignment="1">
      <alignment vertical="center"/>
    </xf>
    <xf numFmtId="0" fontId="3" fillId="5" borderId="63" xfId="0" applyFont="1" applyFill="1" applyBorder="1" applyAlignment="1">
      <alignment vertical="center" wrapText="1"/>
    </xf>
    <xf numFmtId="0" fontId="3" fillId="5" borderId="61" xfId="0" applyFont="1" applyFill="1" applyBorder="1" applyAlignment="1">
      <alignment vertical="center" wrapText="1"/>
    </xf>
    <xf numFmtId="0" fontId="3" fillId="5" borderId="62" xfId="0" applyFont="1" applyFill="1" applyBorder="1" applyAlignment="1">
      <alignment vertical="center" wrapText="1"/>
    </xf>
    <xf numFmtId="0" fontId="1" fillId="5" borderId="33" xfId="0" applyFont="1" applyFill="1" applyBorder="1" applyAlignment="1">
      <alignment horizontal="right" vertical="center" indent="1"/>
    </xf>
    <xf numFmtId="0" fontId="1" fillId="5" borderId="72" xfId="0" applyFont="1" applyFill="1" applyBorder="1" applyAlignment="1">
      <alignment horizontal="right" vertical="center" indent="1"/>
    </xf>
    <xf numFmtId="0" fontId="1" fillId="5" borderId="72" xfId="0" applyFont="1" applyFill="1" applyBorder="1" applyAlignment="1">
      <alignment vertical="center"/>
    </xf>
    <xf numFmtId="0" fontId="3" fillId="5" borderId="98" xfId="0" applyFont="1" applyFill="1" applyBorder="1" applyAlignment="1">
      <alignment horizontal="left" vertical="center" wrapText="1" indent="2"/>
    </xf>
    <xf numFmtId="0" fontId="1" fillId="5" borderId="99" xfId="0" applyFont="1" applyFill="1" applyBorder="1" applyAlignment="1">
      <alignment vertical="center" wrapText="1"/>
    </xf>
    <xf numFmtId="0" fontId="1" fillId="5" borderId="121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 indent="4"/>
    </xf>
    <xf numFmtId="0" fontId="1" fillId="5" borderId="61" xfId="0" applyFont="1" applyFill="1" applyBorder="1" applyAlignment="1">
      <alignment horizontal="left" vertical="center" wrapText="1"/>
    </xf>
    <xf numFmtId="0" fontId="3" fillId="5" borderId="101" xfId="0" applyFont="1" applyFill="1" applyBorder="1" applyAlignment="1">
      <alignment horizontal="left" vertical="center" wrapText="1" indent="2"/>
    </xf>
    <xf numFmtId="0" fontId="1" fillId="5" borderId="102" xfId="0" applyFont="1" applyFill="1" applyBorder="1" applyAlignment="1">
      <alignment vertical="center" wrapText="1"/>
    </xf>
    <xf numFmtId="0" fontId="1" fillId="5" borderId="122" xfId="0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 vertical="center" wrapText="1" indent="4"/>
    </xf>
    <xf numFmtId="0" fontId="1" fillId="5" borderId="64" xfId="0" applyFont="1" applyFill="1" applyBorder="1" applyAlignment="1">
      <alignment horizontal="left" vertical="center" wrapText="1"/>
    </xf>
    <xf numFmtId="0" fontId="1" fillId="5" borderId="17" xfId="0" applyFont="1" applyFill="1" applyBorder="1" applyAlignment="1">
      <alignment horizontal="left" vertical="center" wrapText="1" indent="4"/>
    </xf>
    <xf numFmtId="0" fontId="1" fillId="5" borderId="18" xfId="0" applyFont="1" applyFill="1" applyBorder="1" applyAlignment="1">
      <alignment vertical="center" wrapText="1"/>
    </xf>
    <xf numFmtId="0" fontId="1" fillId="5" borderId="65" xfId="0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 vertical="center" indent="2"/>
    </xf>
    <xf numFmtId="49" fontId="1" fillId="5" borderId="64" xfId="0" applyNumberFormat="1" applyFont="1" applyFill="1" applyBorder="1" applyAlignment="1">
      <alignment vertical="center"/>
    </xf>
    <xf numFmtId="0" fontId="1" fillId="5" borderId="2" xfId="0" applyFont="1" applyFill="1" applyBorder="1" applyAlignment="1">
      <alignment horizontal="left" vertical="center" indent="2"/>
    </xf>
    <xf numFmtId="49" fontId="1" fillId="5" borderId="61" xfId="0" applyNumberFormat="1" applyFont="1" applyFill="1" applyBorder="1" applyAlignment="1">
      <alignment vertical="center"/>
    </xf>
    <xf numFmtId="0" fontId="1" fillId="5" borderId="6" xfId="0" applyFont="1" applyFill="1" applyBorder="1" applyAlignment="1">
      <alignment horizontal="left" vertical="center" indent="2"/>
    </xf>
    <xf numFmtId="49" fontId="1" fillId="5" borderId="63" xfId="0" applyNumberFormat="1" applyFont="1" applyFill="1" applyBorder="1" applyAlignment="1">
      <alignment vertical="center"/>
    </xf>
    <xf numFmtId="0" fontId="1" fillId="5" borderId="68" xfId="0" applyFont="1" applyFill="1" applyBorder="1" applyAlignment="1">
      <alignment horizontal="left" vertical="center" indent="2"/>
    </xf>
    <xf numFmtId="0" fontId="4" fillId="5" borderId="69" xfId="0" applyFont="1" applyFill="1" applyBorder="1" applyAlignment="1">
      <alignment horizontal="center" vertical="center"/>
    </xf>
    <xf numFmtId="0" fontId="1" fillId="5" borderId="69" xfId="0" applyFont="1" applyFill="1" applyBorder="1" applyAlignment="1">
      <alignment vertical="center"/>
    </xf>
    <xf numFmtId="49" fontId="1" fillId="5" borderId="135" xfId="0" applyNumberFormat="1" applyFont="1" applyFill="1" applyBorder="1" applyAlignment="1">
      <alignment vertical="center"/>
    </xf>
    <xf numFmtId="0" fontId="1" fillId="5" borderId="22" xfId="0" applyFont="1" applyFill="1" applyBorder="1" applyAlignment="1">
      <alignment horizontal="left" vertical="center" indent="2"/>
    </xf>
    <xf numFmtId="49" fontId="1" fillId="5" borderId="66" xfId="0" applyNumberFormat="1" applyFont="1" applyFill="1" applyBorder="1" applyAlignment="1">
      <alignment vertical="center"/>
    </xf>
    <xf numFmtId="49" fontId="1" fillId="5" borderId="65" xfId="0" applyNumberFormat="1" applyFont="1" applyFill="1" applyBorder="1" applyAlignment="1">
      <alignment vertical="center"/>
    </xf>
    <xf numFmtId="0" fontId="1" fillId="5" borderId="107" xfId="0" applyFont="1" applyFill="1" applyBorder="1" applyAlignment="1">
      <alignment vertical="center"/>
    </xf>
    <xf numFmtId="0" fontId="4" fillId="5" borderId="108" xfId="0" applyFont="1" applyFill="1" applyBorder="1" applyAlignment="1">
      <alignment horizontal="center" vertical="center"/>
    </xf>
    <xf numFmtId="0" fontId="1" fillId="5" borderId="108" xfId="0" applyFont="1" applyFill="1" applyBorder="1" applyAlignment="1">
      <alignment vertical="center"/>
    </xf>
    <xf numFmtId="49" fontId="1" fillId="5" borderId="119" xfId="0" applyNumberFormat="1" applyFont="1" applyFill="1" applyBorder="1" applyAlignment="1">
      <alignment vertical="center"/>
    </xf>
    <xf numFmtId="0" fontId="1" fillId="5" borderId="135" xfId="0" applyFont="1" applyFill="1" applyBorder="1" applyAlignment="1">
      <alignment vertical="center"/>
    </xf>
    <xf numFmtId="0" fontId="1" fillId="5" borderId="119" xfId="0" applyFont="1" applyFill="1" applyBorder="1" applyAlignment="1">
      <alignment vertical="center"/>
    </xf>
    <xf numFmtId="0" fontId="4" fillId="5" borderId="11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114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1" fillId="5" borderId="97" xfId="0" applyFont="1" applyFill="1" applyBorder="1" applyAlignment="1">
      <alignment horizontal="left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1" fillId="5" borderId="100" xfId="0" applyFont="1" applyFill="1" applyBorder="1" applyAlignment="1">
      <alignment horizontal="left" vertical="center" wrapText="1"/>
    </xf>
    <xf numFmtId="0" fontId="1" fillId="5" borderId="30" xfId="0" applyFont="1" applyFill="1" applyBorder="1" applyAlignment="1">
      <alignment horizontal="left" vertical="center" wrapText="1"/>
    </xf>
    <xf numFmtId="0" fontId="3" fillId="5" borderId="17" xfId="0" applyFont="1" applyFill="1" applyBorder="1" applyAlignment="1">
      <alignment horizontal="left" vertical="center" wrapText="1" indent="2"/>
    </xf>
    <xf numFmtId="0" fontId="1" fillId="5" borderId="35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indent="4"/>
    </xf>
    <xf numFmtId="0" fontId="4" fillId="5" borderId="4" xfId="0" applyFont="1" applyFill="1" applyBorder="1" applyAlignment="1">
      <alignment horizontal="left" vertical="center" indent="1"/>
    </xf>
    <xf numFmtId="0" fontId="1" fillId="5" borderId="3" xfId="0" applyFont="1" applyFill="1" applyBorder="1" applyAlignment="1">
      <alignment horizontal="left" vertical="center"/>
    </xf>
    <xf numFmtId="0" fontId="1" fillId="5" borderId="30" xfId="0" applyFont="1" applyFill="1" applyBorder="1" applyAlignment="1">
      <alignment horizontal="left" vertical="center"/>
    </xf>
    <xf numFmtId="0" fontId="1" fillId="5" borderId="17" xfId="0" applyFont="1" applyFill="1" applyBorder="1" applyAlignment="1">
      <alignment horizontal="left" vertical="center" indent="4"/>
    </xf>
    <xf numFmtId="0" fontId="4" fillId="5" borderId="19" xfId="0" applyFont="1" applyFill="1" applyBorder="1" applyAlignment="1">
      <alignment horizontal="left" vertical="center" indent="1"/>
    </xf>
    <xf numFmtId="0" fontId="1" fillId="5" borderId="18" xfId="0" applyFont="1" applyFill="1" applyBorder="1" applyAlignment="1">
      <alignment horizontal="left" vertical="center"/>
    </xf>
    <xf numFmtId="0" fontId="1" fillId="5" borderId="35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/>
    </xf>
    <xf numFmtId="0" fontId="1" fillId="5" borderId="37" xfId="0" applyFont="1" applyFill="1" applyBorder="1" applyAlignment="1">
      <alignment horizontal="left" vertical="center" indent="2"/>
    </xf>
    <xf numFmtId="0" fontId="4" fillId="5" borderId="52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75" xfId="0" applyFont="1" applyFill="1" applyBorder="1" applyAlignment="1">
      <alignment horizontal="center" vertical="center"/>
    </xf>
    <xf numFmtId="0" fontId="1" fillId="5" borderId="71" xfId="0" applyFont="1" applyFill="1" applyBorder="1" applyAlignment="1">
      <alignment vertical="center"/>
    </xf>
    <xf numFmtId="0" fontId="1" fillId="5" borderId="17" xfId="0" applyFont="1" applyFill="1" applyBorder="1" applyAlignment="1">
      <alignment horizontal="left" vertical="center" indent="2"/>
    </xf>
    <xf numFmtId="0" fontId="4" fillId="5" borderId="19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1" fillId="5" borderId="46" xfId="0" applyFont="1" applyFill="1" applyBorder="1" applyAlignment="1">
      <alignment horizontal="left" vertical="center" indent="2"/>
    </xf>
    <xf numFmtId="0" fontId="4" fillId="5" borderId="53" xfId="0" applyFont="1" applyFill="1" applyBorder="1" applyAlignment="1">
      <alignment horizontal="center" vertical="center"/>
    </xf>
    <xf numFmtId="0" fontId="1" fillId="5" borderId="47" xfId="0" applyFont="1" applyFill="1" applyBorder="1" applyAlignment="1">
      <alignment vertical="center"/>
    </xf>
    <xf numFmtId="0" fontId="1" fillId="5" borderId="48" xfId="0" applyFont="1" applyFill="1" applyBorder="1" applyAlignment="1">
      <alignment vertical="center"/>
    </xf>
    <xf numFmtId="0" fontId="1" fillId="5" borderId="11" xfId="0" applyFont="1" applyFill="1" applyBorder="1" applyAlignment="1">
      <alignment horizontal="left" vertical="center" indent="4"/>
    </xf>
    <xf numFmtId="0" fontId="3" fillId="5" borderId="141" xfId="0" applyFont="1" applyFill="1" applyBorder="1" applyAlignment="1">
      <alignment horizontal="left" vertical="center"/>
    </xf>
    <xf numFmtId="0" fontId="3" fillId="5" borderId="144" xfId="0" applyFont="1" applyFill="1" applyBorder="1" applyAlignment="1">
      <alignment vertical="center"/>
    </xf>
    <xf numFmtId="0" fontId="3" fillId="5" borderId="101" xfId="0" applyFont="1" applyFill="1" applyBorder="1" applyAlignment="1">
      <alignment horizontal="left" vertical="center"/>
    </xf>
    <xf numFmtId="0" fontId="3" fillId="5" borderId="103" xfId="0" applyFont="1" applyFill="1" applyBorder="1" applyAlignment="1">
      <alignment vertical="center"/>
    </xf>
    <xf numFmtId="0" fontId="1" fillId="5" borderId="27" xfId="0" applyFont="1" applyFill="1" applyBorder="1" applyAlignment="1">
      <alignment horizontal="left" vertical="center" wrapText="1" indent="4"/>
    </xf>
    <xf numFmtId="0" fontId="1" fillId="5" borderId="69" xfId="0" applyFont="1" applyFill="1" applyBorder="1" applyAlignment="1">
      <alignment horizontal="right" vertical="center" wrapText="1" indent="1"/>
    </xf>
    <xf numFmtId="0" fontId="1" fillId="5" borderId="135" xfId="0" applyFont="1" applyFill="1" applyBorder="1" applyAlignment="1">
      <alignment horizontal="right" vertical="center" wrapText="1" indent="1"/>
    </xf>
    <xf numFmtId="0" fontId="4" fillId="5" borderId="61" xfId="0" applyFont="1" applyFill="1" applyBorder="1" applyAlignment="1">
      <alignment horizontal="center" vertical="center" wrapText="1"/>
    </xf>
    <xf numFmtId="0" fontId="4" fillId="5" borderId="64" xfId="0" applyFont="1" applyFill="1" applyBorder="1" applyAlignment="1">
      <alignment horizontal="center" vertical="center" wrapText="1"/>
    </xf>
    <xf numFmtId="0" fontId="4" fillId="5" borderId="13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left" vertical="center" indent="1"/>
    </xf>
    <xf numFmtId="0" fontId="1" fillId="5" borderId="61" xfId="0" applyFont="1" applyFill="1" applyBorder="1" applyAlignment="1">
      <alignment horizontal="left" vertical="center" indent="1"/>
    </xf>
    <xf numFmtId="0" fontId="1" fillId="5" borderId="18" xfId="0" applyFont="1" applyFill="1" applyBorder="1" applyAlignment="1">
      <alignment horizontal="left" vertical="center" indent="1"/>
    </xf>
    <xf numFmtId="0" fontId="1" fillId="5" borderId="65" xfId="0" applyFont="1" applyFill="1" applyBorder="1" applyAlignment="1">
      <alignment horizontal="left" vertical="center" indent="1"/>
    </xf>
    <xf numFmtId="0" fontId="1" fillId="5" borderId="76" xfId="0" applyFont="1" applyFill="1" applyBorder="1" applyAlignment="1">
      <alignment horizontal="left" vertical="center" wrapText="1"/>
    </xf>
    <xf numFmtId="0" fontId="1" fillId="5" borderId="139" xfId="0" applyFont="1" applyFill="1" applyBorder="1" applyAlignment="1">
      <alignment horizontal="left" vertical="center" wrapText="1"/>
    </xf>
    <xf numFmtId="0" fontId="1" fillId="5" borderId="139" xfId="0" applyFont="1" applyFill="1" applyBorder="1" applyAlignment="1">
      <alignment vertical="center" wrapText="1"/>
    </xf>
    <xf numFmtId="0" fontId="1" fillId="5" borderId="85" xfId="0" applyFont="1" applyFill="1" applyBorder="1" applyAlignment="1">
      <alignment vertical="center"/>
    </xf>
    <xf numFmtId="0" fontId="3" fillId="5" borderId="143" xfId="0" applyFont="1" applyFill="1" applyBorder="1" applyAlignment="1">
      <alignment vertical="center"/>
    </xf>
    <xf numFmtId="0" fontId="3" fillId="5" borderId="145" xfId="0" applyFont="1" applyFill="1" applyBorder="1" applyAlignment="1">
      <alignment vertical="center"/>
    </xf>
    <xf numFmtId="0" fontId="3" fillId="5" borderId="102" xfId="0" applyFont="1" applyFill="1" applyBorder="1" applyAlignment="1">
      <alignment vertical="center"/>
    </xf>
    <xf numFmtId="0" fontId="3" fillId="5" borderId="122" xfId="0" applyFont="1" applyFill="1" applyBorder="1" applyAlignment="1">
      <alignment vertical="center"/>
    </xf>
    <xf numFmtId="0" fontId="3" fillId="5" borderId="68" xfId="0" applyFont="1" applyFill="1" applyBorder="1" applyAlignment="1">
      <alignment horizontal="left" vertical="center" wrapText="1" indent="2"/>
    </xf>
    <xf numFmtId="0" fontId="4" fillId="5" borderId="75" xfId="0" applyFont="1" applyFill="1" applyBorder="1" applyAlignment="1">
      <alignment horizontal="center" vertical="center" wrapText="1"/>
    </xf>
    <xf numFmtId="0" fontId="1" fillId="5" borderId="69" xfId="0" applyFont="1" applyFill="1" applyBorder="1" applyAlignment="1">
      <alignment vertical="center" wrapText="1"/>
    </xf>
    <xf numFmtId="0" fontId="4" fillId="5" borderId="38" xfId="0" applyFont="1" applyFill="1" applyBorder="1" applyAlignment="1">
      <alignment horizontal="center" vertical="center"/>
    </xf>
    <xf numFmtId="0" fontId="1" fillId="5" borderId="6" xfId="0" quotePrefix="1" applyFont="1" applyFill="1" applyBorder="1" applyAlignment="1">
      <alignment horizontal="left" vertical="center" indent="2"/>
    </xf>
    <xf numFmtId="0" fontId="1" fillId="5" borderId="2" xfId="0" quotePrefix="1" applyFont="1" applyFill="1" applyBorder="1" applyAlignment="1">
      <alignment horizontal="left" vertical="center" indent="2"/>
    </xf>
    <xf numFmtId="0" fontId="9" fillId="5" borderId="142" xfId="0" applyFont="1" applyFill="1" applyBorder="1" applyAlignment="1">
      <alignment horizontal="center" vertical="center"/>
    </xf>
    <xf numFmtId="0" fontId="9" fillId="5" borderId="114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right" vertical="center" wrapText="1" indent="1"/>
    </xf>
    <xf numFmtId="0" fontId="3" fillId="5" borderId="135" xfId="0" applyFont="1" applyFill="1" applyBorder="1" applyAlignment="1">
      <alignment vertical="center" wrapText="1"/>
    </xf>
    <xf numFmtId="0" fontId="1" fillId="5" borderId="126" xfId="0" applyFont="1" applyFill="1" applyBorder="1" applyAlignment="1">
      <alignment horizontal="left" vertical="center" wrapText="1" indent="2"/>
    </xf>
    <xf numFmtId="0" fontId="1" fillId="5" borderId="73" xfId="0" applyFont="1" applyFill="1" applyBorder="1" applyAlignment="1">
      <alignment horizontal="left" vertical="center" wrapText="1" indent="2"/>
    </xf>
    <xf numFmtId="0" fontId="1" fillId="5" borderId="132" xfId="0" applyFont="1" applyFill="1" applyBorder="1" applyAlignment="1">
      <alignment horizontal="left" vertical="center" wrapText="1" indent="2"/>
    </xf>
    <xf numFmtId="0" fontId="1" fillId="5" borderId="125" xfId="0" applyFont="1" applyFill="1" applyBorder="1" applyAlignment="1">
      <alignment horizontal="left" vertical="center" wrapText="1" indent="2"/>
    </xf>
    <xf numFmtId="0" fontId="7" fillId="5" borderId="9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 wrapText="1" indent="2"/>
    </xf>
    <xf numFmtId="0" fontId="1" fillId="5" borderId="6" xfId="0" applyFont="1" applyFill="1" applyBorder="1" applyAlignment="1">
      <alignment horizontal="left" vertical="center" wrapText="1" indent="2"/>
    </xf>
    <xf numFmtId="0" fontId="4" fillId="5" borderId="9" xfId="0" applyFont="1" applyFill="1" applyBorder="1" applyAlignment="1">
      <alignment horizontal="center" vertical="center" wrapText="1"/>
    </xf>
    <xf numFmtId="0" fontId="1" fillId="5" borderId="83" xfId="0" applyFont="1" applyFill="1" applyBorder="1" applyAlignment="1">
      <alignment horizontal="left" vertical="center" wrapText="1" indent="2"/>
    </xf>
    <xf numFmtId="0" fontId="4" fillId="5" borderId="84" xfId="0" applyFont="1" applyFill="1" applyBorder="1" applyAlignment="1">
      <alignment horizontal="center" vertical="center" wrapText="1"/>
    </xf>
    <xf numFmtId="0" fontId="1" fillId="5" borderId="80" xfId="0" applyFont="1" applyFill="1" applyBorder="1" applyAlignment="1">
      <alignment horizontal="left" vertical="center" wrapText="1"/>
    </xf>
    <xf numFmtId="0" fontId="1" fillId="5" borderId="86" xfId="0" applyFont="1" applyFill="1" applyBorder="1" applyAlignment="1">
      <alignment vertical="center" wrapText="1"/>
    </xf>
    <xf numFmtId="0" fontId="1" fillId="5" borderId="46" xfId="0" applyFont="1" applyFill="1" applyBorder="1" applyAlignment="1">
      <alignment horizontal="left" vertical="center" wrapText="1" indent="2"/>
    </xf>
    <xf numFmtId="0" fontId="4" fillId="5" borderId="53" xfId="0" applyFont="1" applyFill="1" applyBorder="1" applyAlignment="1">
      <alignment horizontal="center" vertical="center" wrapText="1"/>
    </xf>
    <xf numFmtId="0" fontId="1" fillId="5" borderId="47" xfId="0" applyFont="1" applyFill="1" applyBorder="1" applyAlignment="1">
      <alignment horizontal="left" vertical="center" wrapText="1"/>
    </xf>
    <xf numFmtId="0" fontId="1" fillId="5" borderId="48" xfId="0" applyFont="1" applyFill="1" applyBorder="1" applyAlignment="1">
      <alignment vertical="center" wrapText="1"/>
    </xf>
    <xf numFmtId="0" fontId="4" fillId="5" borderId="108" xfId="0" applyFont="1" applyFill="1" applyBorder="1" applyAlignment="1">
      <alignment horizontal="center" vertical="center" wrapText="1"/>
    </xf>
    <xf numFmtId="0" fontId="1" fillId="5" borderId="124" xfId="0" applyFont="1" applyFill="1" applyBorder="1" applyAlignment="1">
      <alignment horizontal="left" vertical="center" wrapText="1"/>
    </xf>
    <xf numFmtId="0" fontId="1" fillId="5" borderId="106" xfId="0" applyFont="1" applyFill="1" applyBorder="1" applyAlignment="1">
      <alignment vertical="center" wrapText="1"/>
    </xf>
    <xf numFmtId="0" fontId="1" fillId="5" borderId="124" xfId="0" applyFont="1" applyFill="1" applyBorder="1" applyAlignment="1">
      <alignment vertical="center" wrapText="1"/>
    </xf>
    <xf numFmtId="0" fontId="1" fillId="5" borderId="108" xfId="0" applyFont="1" applyFill="1" applyBorder="1" applyAlignment="1">
      <alignment vertical="center" wrapText="1"/>
    </xf>
    <xf numFmtId="0" fontId="1" fillId="5" borderId="53" xfId="0" applyFont="1" applyFill="1" applyBorder="1" applyAlignment="1">
      <alignment vertical="center" wrapText="1"/>
    </xf>
    <xf numFmtId="0" fontId="1" fillId="5" borderId="47" xfId="0" applyFont="1" applyFill="1" applyBorder="1" applyAlignment="1">
      <alignment vertical="center" wrapText="1"/>
    </xf>
    <xf numFmtId="0" fontId="1" fillId="5" borderId="84" xfId="0" applyFont="1" applyFill="1" applyBorder="1" applyAlignment="1">
      <alignment vertical="center" wrapText="1"/>
    </xf>
    <xf numFmtId="0" fontId="1" fillId="5" borderId="80" xfId="0" applyFont="1" applyFill="1" applyBorder="1" applyAlignment="1">
      <alignment vertical="center" wrapText="1"/>
    </xf>
    <xf numFmtId="0" fontId="1" fillId="5" borderId="81" xfId="0" applyFont="1" applyFill="1" applyBorder="1" applyAlignment="1">
      <alignment vertical="center" wrapText="1"/>
    </xf>
    <xf numFmtId="0" fontId="1" fillId="5" borderId="85" xfId="0" applyFont="1" applyFill="1" applyBorder="1" applyAlignment="1">
      <alignment vertical="center" wrapText="1"/>
    </xf>
    <xf numFmtId="0" fontId="1" fillId="5" borderId="119" xfId="0" applyFont="1" applyFill="1" applyBorder="1" applyAlignment="1">
      <alignment vertical="center" wrapText="1"/>
    </xf>
    <xf numFmtId="0" fontId="1" fillId="5" borderId="46" xfId="0" applyFont="1" applyFill="1" applyBorder="1" applyAlignment="1">
      <alignment horizontal="left" vertical="center" indent="4"/>
    </xf>
    <xf numFmtId="0" fontId="1" fillId="5" borderId="107" xfId="0" applyFont="1" applyFill="1" applyBorder="1" applyAlignment="1">
      <alignment horizontal="left" vertical="center" wrapText="1" indent="2"/>
    </xf>
    <xf numFmtId="0" fontId="1" fillId="5" borderId="27" xfId="0" applyFont="1" applyFill="1" applyBorder="1" applyAlignment="1">
      <alignment horizontal="left" vertical="center" indent="4"/>
    </xf>
    <xf numFmtId="0" fontId="4" fillId="5" borderId="29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vertical="center"/>
    </xf>
    <xf numFmtId="0" fontId="1" fillId="5" borderId="43" xfId="0" applyFont="1" applyFill="1" applyBorder="1" applyAlignment="1">
      <alignment vertical="center"/>
    </xf>
    <xf numFmtId="0" fontId="3" fillId="10" borderId="83" xfId="0" applyFont="1" applyFill="1" applyBorder="1" applyAlignment="1">
      <alignment vertical="center"/>
    </xf>
    <xf numFmtId="0" fontId="4" fillId="10" borderId="80" xfId="0" applyFont="1" applyFill="1" applyBorder="1" applyAlignment="1">
      <alignment horizontal="center" vertical="center"/>
    </xf>
    <xf numFmtId="0" fontId="1" fillId="10" borderId="80" xfId="0" applyFont="1" applyFill="1" applyBorder="1" applyAlignment="1">
      <alignment vertical="center"/>
    </xf>
    <xf numFmtId="0" fontId="1" fillId="10" borderId="81" xfId="0" applyFont="1" applyFill="1" applyBorder="1" applyAlignment="1">
      <alignment vertical="center"/>
    </xf>
    <xf numFmtId="0" fontId="1" fillId="5" borderId="62" xfId="0" applyFont="1" applyFill="1" applyBorder="1" applyAlignment="1">
      <alignment vertical="center"/>
    </xf>
    <xf numFmtId="0" fontId="3" fillId="10" borderId="70" xfId="0" applyFont="1" applyFill="1" applyBorder="1" applyAlignment="1">
      <alignment horizontal="left" vertical="center" wrapText="1"/>
    </xf>
    <xf numFmtId="0" fontId="3" fillId="5" borderId="98" xfId="0" applyFont="1" applyFill="1" applyBorder="1" applyAlignment="1">
      <alignment horizontal="left" vertical="center"/>
    </xf>
    <xf numFmtId="0" fontId="9" fillId="5" borderId="113" xfId="0" applyFont="1" applyFill="1" applyBorder="1" applyAlignment="1">
      <alignment horizontal="center" vertical="center"/>
    </xf>
    <xf numFmtId="0" fontId="3" fillId="5" borderId="99" xfId="0" applyFont="1" applyFill="1" applyBorder="1" applyAlignment="1">
      <alignment vertical="center"/>
    </xf>
    <xf numFmtId="0" fontId="3" fillId="5" borderId="100" xfId="0" applyFont="1" applyFill="1" applyBorder="1" applyAlignment="1">
      <alignment vertical="center"/>
    </xf>
    <xf numFmtId="0" fontId="3" fillId="5" borderId="121" xfId="0" applyFont="1" applyFill="1" applyBorder="1" applyAlignment="1">
      <alignment vertical="center"/>
    </xf>
    <xf numFmtId="0" fontId="4" fillId="10" borderId="69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vertical="center"/>
    </xf>
    <xf numFmtId="0" fontId="1" fillId="5" borderId="4" xfId="0" applyFont="1" applyFill="1" applyBorder="1" applyAlignment="1">
      <alignment vertical="center"/>
    </xf>
    <xf numFmtId="0" fontId="1" fillId="10" borderId="19" xfId="0" applyFont="1" applyFill="1" applyBorder="1" applyAlignment="1">
      <alignment vertical="center" wrapText="1"/>
    </xf>
    <xf numFmtId="0" fontId="1" fillId="9" borderId="52" xfId="0" applyFont="1" applyFill="1" applyBorder="1" applyAlignment="1">
      <alignment vertical="center" wrapText="1"/>
    </xf>
    <xf numFmtId="0" fontId="1" fillId="10" borderId="61" xfId="0" applyFont="1" applyFill="1" applyBorder="1" applyAlignment="1">
      <alignment vertical="center" wrapText="1"/>
    </xf>
    <xf numFmtId="0" fontId="1" fillId="5" borderId="150" xfId="0" applyFont="1" applyFill="1" applyBorder="1" applyAlignment="1">
      <alignment vertical="center"/>
    </xf>
    <xf numFmtId="0" fontId="1" fillId="5" borderId="151" xfId="0" applyFont="1" applyFill="1" applyBorder="1" applyAlignment="1">
      <alignment vertical="center"/>
    </xf>
    <xf numFmtId="0" fontId="1" fillId="5" borderId="152" xfId="0" applyFont="1" applyFill="1" applyBorder="1" applyAlignment="1">
      <alignment vertical="center"/>
    </xf>
    <xf numFmtId="49" fontId="1" fillId="5" borderId="41" xfId="0" applyNumberFormat="1" applyFont="1" applyFill="1" applyBorder="1" applyAlignment="1">
      <alignment horizontal="left" vertical="center"/>
    </xf>
    <xf numFmtId="0" fontId="18" fillId="8" borderId="59" xfId="0" applyFont="1" applyFill="1" applyBorder="1" applyAlignment="1">
      <alignment horizontal="right" vertical="center" wrapText="1"/>
    </xf>
    <xf numFmtId="0" fontId="18" fillId="8" borderId="58" xfId="0" applyFont="1" applyFill="1" applyBorder="1" applyAlignment="1">
      <alignment horizontal="right" vertical="center" wrapText="1"/>
    </xf>
    <xf numFmtId="0" fontId="18" fillId="8" borderId="57" xfId="0" applyFont="1" applyFill="1" applyBorder="1" applyAlignment="1">
      <alignment horizontal="right" vertical="center" wrapText="1"/>
    </xf>
    <xf numFmtId="0" fontId="18" fillId="8" borderId="56" xfId="0" applyFont="1" applyFill="1" applyBorder="1" applyAlignment="1">
      <alignment horizontal="right" vertical="center" wrapText="1"/>
    </xf>
    <xf numFmtId="0" fontId="18" fillId="8" borderId="7" xfId="0" applyFont="1" applyFill="1" applyBorder="1" applyAlignment="1">
      <alignment horizontal="right" vertical="center" wrapText="1"/>
    </xf>
    <xf numFmtId="0" fontId="18" fillId="8" borderId="12" xfId="0" applyFont="1" applyFill="1" applyBorder="1" applyAlignment="1">
      <alignment horizontal="right" vertical="center" wrapText="1"/>
    </xf>
    <xf numFmtId="0" fontId="18" fillId="8" borderId="77" xfId="0" applyFont="1" applyFill="1" applyBorder="1" applyAlignment="1">
      <alignment horizontal="right" vertical="center" wrapText="1"/>
    </xf>
    <xf numFmtId="0" fontId="18" fillId="8" borderId="110" xfId="0" applyFont="1" applyFill="1" applyBorder="1" applyAlignment="1">
      <alignment horizontal="right" vertical="center" wrapText="1"/>
    </xf>
    <xf numFmtId="0" fontId="18" fillId="8" borderId="71" xfId="0" applyFont="1" applyFill="1" applyBorder="1" applyAlignment="1">
      <alignment vertical="center"/>
    </xf>
    <xf numFmtId="0" fontId="18" fillId="8" borderId="106" xfId="0" applyFont="1" applyFill="1" applyBorder="1" applyAlignment="1">
      <alignment vertical="center"/>
    </xf>
    <xf numFmtId="0" fontId="18" fillId="5" borderId="30" xfId="0" applyFont="1" applyFill="1" applyBorder="1" applyAlignment="1">
      <alignment vertical="center"/>
    </xf>
    <xf numFmtId="0" fontId="18" fillId="5" borderId="41" xfId="0" applyFont="1" applyFill="1" applyBorder="1" applyAlignment="1">
      <alignment vertical="center"/>
    </xf>
    <xf numFmtId="0" fontId="18" fillId="5" borderId="64" xfId="0" applyFont="1" applyFill="1" applyBorder="1" applyAlignment="1">
      <alignment vertical="center"/>
    </xf>
    <xf numFmtId="0" fontId="22" fillId="5" borderId="30" xfId="0" applyFont="1" applyFill="1" applyBorder="1" applyAlignment="1">
      <alignment vertical="center"/>
    </xf>
    <xf numFmtId="0" fontId="22" fillId="5" borderId="41" xfId="0" applyFont="1" applyFill="1" applyBorder="1" applyAlignment="1">
      <alignment vertical="center"/>
    </xf>
    <xf numFmtId="0" fontId="18" fillId="5" borderId="30" xfId="0" applyFont="1" applyFill="1" applyBorder="1" applyAlignment="1">
      <alignment horizontal="left" vertical="center"/>
    </xf>
    <xf numFmtId="0" fontId="18" fillId="8" borderId="87" xfId="0" applyFont="1" applyFill="1" applyBorder="1" applyAlignment="1">
      <alignment horizontal="right" vertical="center" wrapText="1"/>
    </xf>
    <xf numFmtId="0" fontId="18" fillId="8" borderId="54" xfId="0" applyFont="1" applyFill="1" applyBorder="1" applyAlignment="1">
      <alignment horizontal="right" vertical="center" wrapText="1"/>
    </xf>
    <xf numFmtId="49" fontId="22" fillId="5" borderId="30" xfId="0" applyNumberFormat="1" applyFont="1" applyFill="1" applyBorder="1" applyAlignment="1">
      <alignment horizontal="left" vertical="center"/>
    </xf>
    <xf numFmtId="0" fontId="22" fillId="5" borderId="41" xfId="0" applyFont="1" applyFill="1" applyBorder="1" applyAlignment="1">
      <alignment horizontal="left" vertical="center"/>
    </xf>
    <xf numFmtId="0" fontId="22" fillId="5" borderId="30" xfId="0" applyFont="1" applyFill="1" applyBorder="1" applyAlignment="1">
      <alignment horizontal="left" vertical="center"/>
    </xf>
    <xf numFmtId="0" fontId="18" fillId="8" borderId="69" xfId="0" applyFont="1" applyFill="1" applyBorder="1" applyAlignment="1">
      <alignment horizontal="right" vertical="center" wrapText="1"/>
    </xf>
    <xf numFmtId="0" fontId="13" fillId="8" borderId="11" xfId="0" applyFont="1" applyFill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24" fillId="11" borderId="155" xfId="0" applyFont="1" applyFill="1" applyBorder="1" applyAlignment="1">
      <alignment horizontal="center" vertical="center" wrapText="1" readingOrder="1"/>
    </xf>
    <xf numFmtId="0" fontId="25" fillId="11" borderId="156" xfId="0" applyFont="1" applyFill="1" applyBorder="1" applyAlignment="1">
      <alignment horizontal="left" vertical="center" wrapText="1" readingOrder="1"/>
    </xf>
    <xf numFmtId="0" fontId="24" fillId="11" borderId="157" xfId="0" applyFont="1" applyFill="1" applyBorder="1" applyAlignment="1">
      <alignment horizontal="center" vertical="center" wrapText="1" readingOrder="1"/>
    </xf>
    <xf numFmtId="0" fontId="25" fillId="11" borderId="158" xfId="0" applyFont="1" applyFill="1" applyBorder="1" applyAlignment="1">
      <alignment horizontal="left" vertical="center" wrapText="1" readingOrder="1"/>
    </xf>
    <xf numFmtId="0" fontId="24" fillId="11" borderId="159" xfId="0" applyFont="1" applyFill="1" applyBorder="1" applyAlignment="1">
      <alignment horizontal="center" vertical="center" wrapText="1" readingOrder="1"/>
    </xf>
    <xf numFmtId="0" fontId="25" fillId="11" borderId="160" xfId="0" applyFont="1" applyFill="1" applyBorder="1" applyAlignment="1">
      <alignment horizontal="left" vertical="center" wrapText="1" readingOrder="1"/>
    </xf>
    <xf numFmtId="0" fontId="24" fillId="11" borderId="161" xfId="0" applyFont="1" applyFill="1" applyBorder="1" applyAlignment="1">
      <alignment horizontal="center" vertical="center" wrapText="1" readingOrder="1"/>
    </xf>
    <xf numFmtId="0" fontId="25" fillId="11" borderId="162" xfId="0" applyFont="1" applyFill="1" applyBorder="1" applyAlignment="1">
      <alignment horizontal="left" vertical="center" wrapText="1" readingOrder="1"/>
    </xf>
    <xf numFmtId="0" fontId="27" fillId="12" borderId="159" xfId="0" applyFont="1" applyFill="1" applyBorder="1" applyAlignment="1">
      <alignment horizontal="center" vertical="center" wrapText="1" readingOrder="1"/>
    </xf>
    <xf numFmtId="0" fontId="28" fillId="12" borderId="160" xfId="0" applyFont="1" applyFill="1" applyBorder="1" applyAlignment="1">
      <alignment horizontal="left" vertical="center" wrapText="1" readingOrder="1"/>
    </xf>
    <xf numFmtId="0" fontId="27" fillId="12" borderId="161" xfId="0" applyFont="1" applyFill="1" applyBorder="1" applyAlignment="1">
      <alignment horizontal="center" vertical="center" wrapText="1" readingOrder="1"/>
    </xf>
    <xf numFmtId="0" fontId="28" fillId="12" borderId="162" xfId="0" applyFont="1" applyFill="1" applyBorder="1" applyAlignment="1">
      <alignment horizontal="left" vertical="center" wrapText="1" readingOrder="1"/>
    </xf>
    <xf numFmtId="0" fontId="24" fillId="11" borderId="163" xfId="0" applyFont="1" applyFill="1" applyBorder="1" applyAlignment="1">
      <alignment horizontal="center" vertical="center" wrapText="1" readingOrder="1"/>
    </xf>
    <xf numFmtId="0" fontId="25" fillId="11" borderId="164" xfId="0" applyFont="1" applyFill="1" applyBorder="1" applyAlignment="1">
      <alignment horizontal="left" vertical="center" wrapText="1" readingOrder="1"/>
    </xf>
    <xf numFmtId="0" fontId="24" fillId="11" borderId="165" xfId="0" applyFont="1" applyFill="1" applyBorder="1" applyAlignment="1">
      <alignment horizontal="center" vertical="center" wrapText="1" readingOrder="1"/>
    </xf>
    <xf numFmtId="0" fontId="25" fillId="11" borderId="166" xfId="0" applyFont="1" applyFill="1" applyBorder="1" applyAlignment="1">
      <alignment horizontal="left" vertical="center" wrapText="1" readingOrder="1"/>
    </xf>
    <xf numFmtId="0" fontId="12" fillId="8" borderId="167" xfId="0" applyFont="1" applyFill="1" applyBorder="1" applyAlignment="1">
      <alignment horizontal="left" vertical="center" wrapText="1" readingOrder="1"/>
    </xf>
    <xf numFmtId="0" fontId="12" fillId="8" borderId="168" xfId="0" applyFont="1" applyFill="1" applyBorder="1" applyAlignment="1">
      <alignment horizontal="left" vertical="center" wrapText="1" readingOrder="1"/>
    </xf>
    <xf numFmtId="0" fontId="12" fillId="8" borderId="169" xfId="0" applyFont="1" applyFill="1" applyBorder="1" applyAlignment="1">
      <alignment horizontal="left" vertical="center" wrapText="1" readingOrder="1"/>
    </xf>
    <xf numFmtId="0" fontId="12" fillId="8" borderId="39" xfId="0" applyFont="1" applyFill="1" applyBorder="1" applyAlignment="1">
      <alignment horizontal="left" vertical="center" wrapText="1" readingOrder="1"/>
    </xf>
    <xf numFmtId="0" fontId="12" fillId="8" borderId="170" xfId="0" applyFont="1" applyFill="1" applyBorder="1" applyAlignment="1">
      <alignment horizontal="left" vertical="center" wrapText="1" readingOrder="1"/>
    </xf>
    <xf numFmtId="0" fontId="12" fillId="8" borderId="70" xfId="0" applyFont="1" applyFill="1" applyBorder="1" applyAlignment="1">
      <alignment horizontal="left" vertical="center" wrapText="1" readingOrder="1"/>
    </xf>
    <xf numFmtId="0" fontId="31" fillId="14" borderId="159" xfId="0" applyFont="1" applyFill="1" applyBorder="1" applyAlignment="1">
      <alignment horizontal="center" vertical="center" wrapText="1" readingOrder="1"/>
    </xf>
    <xf numFmtId="0" fontId="32" fillId="14" borderId="160" xfId="0" applyFont="1" applyFill="1" applyBorder="1" applyAlignment="1">
      <alignment horizontal="left" vertical="center" wrapText="1" readingOrder="1"/>
    </xf>
    <xf numFmtId="0" fontId="31" fillId="14" borderId="161" xfId="0" applyFont="1" applyFill="1" applyBorder="1" applyAlignment="1">
      <alignment horizontal="center" vertical="center" wrapText="1" readingOrder="1"/>
    </xf>
    <xf numFmtId="0" fontId="32" fillId="14" borderId="162" xfId="0" applyFont="1" applyFill="1" applyBorder="1" applyAlignment="1">
      <alignment horizontal="left" vertical="center" wrapText="1" readingOrder="1"/>
    </xf>
    <xf numFmtId="0" fontId="33" fillId="13" borderId="161" xfId="0" applyFont="1" applyFill="1" applyBorder="1" applyAlignment="1">
      <alignment horizontal="center" vertical="center" wrapText="1" readingOrder="1"/>
    </xf>
    <xf numFmtId="0" fontId="34" fillId="13" borderId="162" xfId="0" applyFont="1" applyFill="1" applyBorder="1" applyAlignment="1">
      <alignment horizontal="left" vertical="center" wrapText="1" readingOrder="1"/>
    </xf>
    <xf numFmtId="0" fontId="33" fillId="13" borderId="159" xfId="0" applyFont="1" applyFill="1" applyBorder="1" applyAlignment="1">
      <alignment horizontal="center" vertical="center" wrapText="1" readingOrder="1"/>
    </xf>
    <xf numFmtId="0" fontId="34" fillId="13" borderId="160" xfId="0" applyFont="1" applyFill="1" applyBorder="1" applyAlignment="1">
      <alignment horizontal="left" vertical="center" wrapText="1" readingOrder="1"/>
    </xf>
    <xf numFmtId="0" fontId="26" fillId="11" borderId="162" xfId="0" applyFont="1" applyFill="1" applyBorder="1" applyAlignment="1">
      <alignment horizontal="left" vertical="center" wrapText="1" readingOrder="1"/>
    </xf>
    <xf numFmtId="0" fontId="26" fillId="11" borderId="160" xfId="0" applyFont="1" applyFill="1" applyBorder="1" applyAlignment="1">
      <alignment horizontal="left" vertical="center" wrapText="1" readingOrder="1"/>
    </xf>
    <xf numFmtId="0" fontId="12" fillId="8" borderId="153" xfId="0" applyFont="1" applyFill="1" applyBorder="1" applyAlignment="1">
      <alignment horizontal="left" vertical="center" wrapText="1" readingOrder="1"/>
    </xf>
    <xf numFmtId="0" fontId="12" fillId="8" borderId="0" xfId="0" applyFont="1" applyFill="1" applyAlignment="1">
      <alignment horizontal="left" vertical="center" wrapText="1" readingOrder="1"/>
    </xf>
    <xf numFmtId="0" fontId="31" fillId="14" borderId="165" xfId="0" applyFont="1" applyFill="1" applyBorder="1" applyAlignment="1">
      <alignment horizontal="center" vertical="center" wrapText="1" readingOrder="1"/>
    </xf>
    <xf numFmtId="0" fontId="32" fillId="14" borderId="172" xfId="0" applyFont="1" applyFill="1" applyBorder="1" applyAlignment="1">
      <alignment horizontal="left" vertical="center" wrapText="1" readingOrder="1"/>
    </xf>
    <xf numFmtId="0" fontId="32" fillId="14" borderId="175" xfId="0" applyFont="1" applyFill="1" applyBorder="1" applyAlignment="1">
      <alignment horizontal="left" vertical="center" wrapText="1" readingOrder="1"/>
    </xf>
    <xf numFmtId="0" fontId="12" fillId="8" borderId="177" xfId="0" applyFont="1" applyFill="1" applyBorder="1" applyAlignment="1">
      <alignment horizontal="left" vertical="center" wrapText="1" readingOrder="1"/>
    </xf>
    <xf numFmtId="0" fontId="12" fillId="8" borderId="178" xfId="0" applyFont="1" applyFill="1" applyBorder="1" applyAlignment="1">
      <alignment horizontal="left" vertical="center" wrapText="1" readingOrder="1"/>
    </xf>
    <xf numFmtId="0" fontId="12" fillId="8" borderId="179" xfId="0" applyFont="1" applyFill="1" applyBorder="1" applyAlignment="1">
      <alignment horizontal="left" vertical="center" wrapText="1" readingOrder="1"/>
    </xf>
    <xf numFmtId="0" fontId="12" fillId="8" borderId="180" xfId="0" applyFont="1" applyFill="1" applyBorder="1" applyAlignment="1">
      <alignment horizontal="left" vertical="center" wrapText="1" readingOrder="1"/>
    </xf>
    <xf numFmtId="0" fontId="12" fillId="8" borderId="181" xfId="0" applyFont="1" applyFill="1" applyBorder="1" applyAlignment="1">
      <alignment horizontal="left" vertical="center" wrapText="1" readingOrder="1"/>
    </xf>
    <xf numFmtId="0" fontId="12" fillId="8" borderId="182" xfId="0" applyFont="1" applyFill="1" applyBorder="1" applyAlignment="1">
      <alignment horizontal="left" vertical="center" wrapText="1" readingOrder="1"/>
    </xf>
    <xf numFmtId="0" fontId="12" fillId="8" borderId="183" xfId="0" applyFont="1" applyFill="1" applyBorder="1" applyAlignment="1">
      <alignment horizontal="left" vertical="center" wrapText="1" readingOrder="1"/>
    </xf>
    <xf numFmtId="0" fontId="12" fillId="8" borderId="184" xfId="0" applyFont="1" applyFill="1" applyBorder="1" applyAlignment="1">
      <alignment horizontal="left" vertical="center" wrapText="1" readingOrder="1"/>
    </xf>
    <xf numFmtId="0" fontId="12" fillId="8" borderId="185" xfId="0" applyFont="1" applyFill="1" applyBorder="1" applyAlignment="1">
      <alignment horizontal="left" vertical="center" wrapText="1" readingOrder="1"/>
    </xf>
    <xf numFmtId="0" fontId="12" fillId="8" borderId="186" xfId="0" applyFont="1" applyFill="1" applyBorder="1" applyAlignment="1">
      <alignment horizontal="left" vertical="center" wrapText="1" readingOrder="1"/>
    </xf>
    <xf numFmtId="0" fontId="12" fillId="8" borderId="109" xfId="0" applyFont="1" applyFill="1" applyBorder="1" applyAlignment="1">
      <alignment horizontal="left" vertical="center" wrapText="1" readingOrder="1"/>
    </xf>
    <xf numFmtId="0" fontId="12" fillId="8" borderId="187" xfId="0" applyFont="1" applyFill="1" applyBorder="1" applyAlignment="1">
      <alignment horizontal="left" vertical="center" wrapText="1" readingOrder="1"/>
    </xf>
    <xf numFmtId="0" fontId="24" fillId="11" borderId="171" xfId="0" applyFont="1" applyFill="1" applyBorder="1" applyAlignment="1">
      <alignment horizontal="center" vertical="center" wrapText="1" readingOrder="1"/>
    </xf>
    <xf numFmtId="0" fontId="25" fillId="11" borderId="188" xfId="0" applyFont="1" applyFill="1" applyBorder="1" applyAlignment="1">
      <alignment horizontal="left" vertical="center" wrapText="1" readingOrder="1"/>
    </xf>
    <xf numFmtId="0" fontId="24" fillId="11" borderId="189" xfId="0" applyFont="1" applyFill="1" applyBorder="1" applyAlignment="1">
      <alignment horizontal="center" vertical="center" wrapText="1" readingOrder="1"/>
    </xf>
    <xf numFmtId="0" fontId="25" fillId="11" borderId="190" xfId="0" applyFont="1" applyFill="1" applyBorder="1" applyAlignment="1">
      <alignment horizontal="left" vertical="center" wrapText="1" readingOrder="1"/>
    </xf>
    <xf numFmtId="0" fontId="32" fillId="14" borderId="191" xfId="0" applyFont="1" applyFill="1" applyBorder="1" applyAlignment="1">
      <alignment horizontal="left" vertical="center" wrapText="1" readingOrder="1"/>
    </xf>
    <xf numFmtId="0" fontId="25" fillId="11" borderId="192" xfId="0" applyFont="1" applyFill="1" applyBorder="1" applyAlignment="1">
      <alignment horizontal="left" vertical="center" wrapText="1" readingOrder="1"/>
    </xf>
    <xf numFmtId="0" fontId="25" fillId="11" borderId="172" xfId="0" applyFont="1" applyFill="1" applyBorder="1" applyAlignment="1">
      <alignment horizontal="left" vertical="center" wrapText="1" readingOrder="1"/>
    </xf>
    <xf numFmtId="0" fontId="28" fillId="12" borderId="172" xfId="0" applyFont="1" applyFill="1" applyBorder="1" applyAlignment="1">
      <alignment horizontal="left" vertical="center" wrapText="1" readingOrder="1"/>
    </xf>
    <xf numFmtId="0" fontId="25" fillId="11" borderId="193" xfId="0" applyFont="1" applyFill="1" applyBorder="1" applyAlignment="1">
      <alignment horizontal="left" vertical="center" wrapText="1" readingOrder="1"/>
    </xf>
    <xf numFmtId="0" fontId="31" fillId="14" borderId="157" xfId="0" applyFont="1" applyFill="1" applyBorder="1" applyAlignment="1">
      <alignment horizontal="center" vertical="center" wrapText="1" readingOrder="1"/>
    </xf>
    <xf numFmtId="0" fontId="32" fillId="14" borderId="192" xfId="0" applyFont="1" applyFill="1" applyBorder="1" applyAlignment="1">
      <alignment horizontal="left" vertical="center" wrapText="1" readingOrder="1"/>
    </xf>
    <xf numFmtId="0" fontId="32" fillId="14" borderId="193" xfId="0" applyFont="1" applyFill="1" applyBorder="1" applyAlignment="1">
      <alignment horizontal="left" vertical="center" wrapText="1" readingOrder="1"/>
    </xf>
    <xf numFmtId="0" fontId="31" fillId="14" borderId="189" xfId="0" applyFont="1" applyFill="1" applyBorder="1" applyAlignment="1">
      <alignment horizontal="center" vertical="center" wrapText="1" readingOrder="1"/>
    </xf>
    <xf numFmtId="0" fontId="31" fillId="14" borderId="174" xfId="0" applyFont="1" applyFill="1" applyBorder="1" applyAlignment="1">
      <alignment horizontal="center" vertical="center" wrapText="1" readingOrder="1"/>
    </xf>
    <xf numFmtId="0" fontId="12" fillId="9" borderId="87" xfId="0" applyFont="1" applyFill="1" applyBorder="1" applyAlignment="1">
      <alignment horizontal="left" vertical="center" wrapText="1" readingOrder="1"/>
    </xf>
    <xf numFmtId="0" fontId="12" fillId="5" borderId="58" xfId="0" applyFont="1" applyFill="1" applyBorder="1" applyAlignment="1">
      <alignment horizontal="left" vertical="center" wrapText="1" indent="2" readingOrder="1"/>
    </xf>
    <xf numFmtId="0" fontId="12" fillId="9" borderId="58" xfId="0" applyFont="1" applyFill="1" applyBorder="1" applyAlignment="1">
      <alignment horizontal="left" vertical="center" wrapText="1" readingOrder="1"/>
    </xf>
    <xf numFmtId="0" fontId="12" fillId="9" borderId="77" xfId="0" applyFont="1" applyFill="1" applyBorder="1" applyAlignment="1">
      <alignment horizontal="left" vertical="center" wrapText="1" readingOrder="1"/>
    </xf>
    <xf numFmtId="0" fontId="12" fillId="5" borderId="87" xfId="0" applyFont="1" applyFill="1" applyBorder="1" applyAlignment="1">
      <alignment horizontal="left" vertical="center" wrapText="1" indent="2" readingOrder="1"/>
    </xf>
    <xf numFmtId="0" fontId="12" fillId="9" borderId="56" xfId="0" applyFont="1" applyFill="1" applyBorder="1" applyAlignment="1">
      <alignment horizontal="left" vertical="center" wrapText="1" readingOrder="1"/>
    </xf>
    <xf numFmtId="0" fontId="12" fillId="9" borderId="55" xfId="0" applyFont="1" applyFill="1" applyBorder="1" applyAlignment="1">
      <alignment horizontal="left" vertical="center" wrapText="1" readingOrder="1"/>
    </xf>
    <xf numFmtId="0" fontId="12" fillId="9" borderId="110" xfId="0" applyFont="1" applyFill="1" applyBorder="1" applyAlignment="1">
      <alignment horizontal="left" vertical="center" wrapText="1" readingOrder="1"/>
    </xf>
    <xf numFmtId="0" fontId="23" fillId="0" borderId="138" xfId="0" applyFont="1" applyBorder="1" applyAlignment="1">
      <alignment vertical="center"/>
    </xf>
    <xf numFmtId="0" fontId="33" fillId="13" borderId="195" xfId="0" applyFont="1" applyFill="1" applyBorder="1" applyAlignment="1">
      <alignment horizontal="center" vertical="center" wrapText="1" readingOrder="1"/>
    </xf>
    <xf numFmtId="0" fontId="34" fillId="13" borderId="173" xfId="0" applyFont="1" applyFill="1" applyBorder="1" applyAlignment="1">
      <alignment horizontal="left" vertical="center" wrapText="1" readingOrder="1"/>
    </xf>
    <xf numFmtId="0" fontId="18" fillId="8" borderId="18" xfId="0" applyFont="1" applyFill="1" applyBorder="1" applyAlignment="1">
      <alignment horizontal="right" vertical="center" wrapText="1"/>
    </xf>
    <xf numFmtId="0" fontId="1" fillId="8" borderId="19" xfId="0" applyFont="1" applyFill="1" applyBorder="1" applyAlignment="1">
      <alignment horizontal="right" vertical="center" wrapText="1" indent="1"/>
    </xf>
    <xf numFmtId="0" fontId="1" fillId="8" borderId="35" xfId="0" applyFont="1" applyFill="1" applyBorder="1" applyAlignment="1">
      <alignment horizontal="right" vertical="center" wrapText="1" indent="1"/>
    </xf>
    <xf numFmtId="0" fontId="1" fillId="10" borderId="139" xfId="0" applyFont="1" applyFill="1" applyBorder="1" applyAlignment="1">
      <alignment vertical="center" wrapText="1"/>
    </xf>
    <xf numFmtId="0" fontId="10" fillId="9" borderId="40" xfId="0" applyFont="1" applyFill="1" applyBorder="1" applyAlignment="1">
      <alignment vertical="center" wrapText="1" readingOrder="1"/>
    </xf>
    <xf numFmtId="0" fontId="10" fillId="5" borderId="40" xfId="0" applyFont="1" applyFill="1" applyBorder="1" applyAlignment="1">
      <alignment vertical="center" wrapText="1" readingOrder="1"/>
    </xf>
    <xf numFmtId="0" fontId="10" fillId="9" borderId="71" xfId="0" applyFont="1" applyFill="1" applyBorder="1" applyAlignment="1">
      <alignment vertical="center" wrapText="1" readingOrder="1"/>
    </xf>
    <xf numFmtId="0" fontId="10" fillId="9" borderId="34" xfId="0" applyFont="1" applyFill="1" applyBorder="1" applyAlignment="1">
      <alignment vertical="center" wrapText="1" readingOrder="1"/>
    </xf>
    <xf numFmtId="0" fontId="35" fillId="9" borderId="106" xfId="0" applyFont="1" applyFill="1" applyBorder="1" applyAlignment="1">
      <alignment vertical="center" wrapText="1" readingOrder="1"/>
    </xf>
    <xf numFmtId="0" fontId="7" fillId="9" borderId="38" xfId="0" applyFont="1" applyFill="1" applyBorder="1" applyAlignment="1">
      <alignment horizontal="left" vertical="center" wrapText="1" readingOrder="1"/>
    </xf>
    <xf numFmtId="0" fontId="7" fillId="9" borderId="69" xfId="0" applyFont="1" applyFill="1" applyBorder="1" applyAlignment="1">
      <alignment horizontal="left" vertical="center" wrapText="1" readingOrder="1"/>
    </xf>
    <xf numFmtId="0" fontId="7" fillId="9" borderId="18" xfId="0" applyFont="1" applyFill="1" applyBorder="1" applyAlignment="1">
      <alignment horizontal="left" vertical="center" wrapText="1" readingOrder="1"/>
    </xf>
    <xf numFmtId="0" fontId="7" fillId="9" borderId="12" xfId="0" applyFont="1" applyFill="1" applyBorder="1" applyAlignment="1">
      <alignment horizontal="left" vertical="center" wrapText="1" readingOrder="1"/>
    </xf>
    <xf numFmtId="0" fontId="7" fillId="9" borderId="108" xfId="0" applyFont="1" applyFill="1" applyBorder="1" applyAlignment="1">
      <alignment horizontal="left" vertical="center" wrapText="1" readingOrder="1"/>
    </xf>
    <xf numFmtId="0" fontId="7" fillId="5" borderId="38" xfId="0" applyFont="1" applyFill="1" applyBorder="1" applyAlignment="1">
      <alignment horizontal="left" vertical="center" wrapText="1" readingOrder="1"/>
    </xf>
    <xf numFmtId="0" fontId="7" fillId="5" borderId="80" xfId="0" applyFont="1" applyFill="1" applyBorder="1" applyAlignment="1">
      <alignment horizontal="left" vertical="center" wrapText="1" readingOrder="1"/>
    </xf>
    <xf numFmtId="0" fontId="10" fillId="9" borderId="118" xfId="0" applyFont="1" applyFill="1" applyBorder="1" applyAlignment="1">
      <alignment vertical="center" wrapText="1" readingOrder="1"/>
    </xf>
    <xf numFmtId="0" fontId="10" fillId="5" borderId="118" xfId="0" applyFont="1" applyFill="1" applyBorder="1" applyAlignment="1">
      <alignment vertical="center" wrapText="1" readingOrder="1"/>
    </xf>
    <xf numFmtId="0" fontId="10" fillId="9" borderId="135" xfId="0" applyFont="1" applyFill="1" applyBorder="1" applyAlignment="1">
      <alignment vertical="center" wrapText="1" readingOrder="1"/>
    </xf>
    <xf numFmtId="0" fontId="35" fillId="9" borderId="118" xfId="0" applyFont="1" applyFill="1" applyBorder="1" applyAlignment="1">
      <alignment vertical="center" wrapText="1" readingOrder="1"/>
    </xf>
    <xf numFmtId="0" fontId="10" fillId="9" borderId="64" xfId="0" applyFont="1" applyFill="1" applyBorder="1" applyAlignment="1">
      <alignment vertical="center" wrapText="1" readingOrder="1"/>
    </xf>
    <xf numFmtId="0" fontId="35" fillId="9" borderId="119" xfId="0" applyFont="1" applyFill="1" applyBorder="1" applyAlignment="1">
      <alignment vertical="center" wrapText="1" readingOrder="1"/>
    </xf>
    <xf numFmtId="0" fontId="1" fillId="15" borderId="30" xfId="0" applyFont="1" applyFill="1" applyBorder="1" applyAlignment="1">
      <alignment vertical="center"/>
    </xf>
    <xf numFmtId="0" fontId="18" fillId="8" borderId="14" xfId="0" applyFont="1" applyFill="1" applyBorder="1" applyAlignment="1">
      <alignment horizontal="center" vertical="center"/>
    </xf>
    <xf numFmtId="0" fontId="7" fillId="8" borderId="14" xfId="0" applyFont="1" applyFill="1" applyBorder="1" applyAlignment="1">
      <alignment horizontal="center" vertical="center"/>
    </xf>
    <xf numFmtId="0" fontId="1" fillId="5" borderId="143" xfId="0" applyFont="1" applyFill="1" applyBorder="1" applyAlignment="1">
      <alignment vertical="center"/>
    </xf>
    <xf numFmtId="0" fontId="1" fillId="8" borderId="11" xfId="0" applyFont="1" applyFill="1" applyBorder="1" applyAlignment="1">
      <alignment horizontal="left" vertical="center" indent="2"/>
    </xf>
    <xf numFmtId="0" fontId="4" fillId="8" borderId="12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vertical="center" wrapText="1"/>
    </xf>
    <xf numFmtId="0" fontId="1" fillId="8" borderId="80" xfId="0" applyFont="1" applyFill="1" applyBorder="1" applyAlignment="1">
      <alignment vertical="center"/>
    </xf>
    <xf numFmtId="0" fontId="40" fillId="8" borderId="58" xfId="0" applyFont="1" applyFill="1" applyBorder="1" applyAlignment="1">
      <alignment horizontal="right" vertical="center" wrapText="1"/>
    </xf>
    <xf numFmtId="0" fontId="41" fillId="8" borderId="126" xfId="0" applyFont="1" applyFill="1" applyBorder="1" applyAlignment="1">
      <alignment vertical="center"/>
    </xf>
    <xf numFmtId="0" fontId="42" fillId="8" borderId="7" xfId="0" applyFont="1" applyFill="1" applyBorder="1" applyAlignment="1">
      <alignment vertical="center"/>
    </xf>
    <xf numFmtId="0" fontId="42" fillId="8" borderId="41" xfId="0" applyFont="1" applyFill="1" applyBorder="1" applyAlignment="1">
      <alignment vertical="center"/>
    </xf>
    <xf numFmtId="0" fontId="42" fillId="5" borderId="126" xfId="0" applyFont="1" applyFill="1" applyBorder="1" applyAlignment="1">
      <alignment horizontal="left" vertical="center" indent="4"/>
    </xf>
    <xf numFmtId="0" fontId="42" fillId="5" borderId="7" xfId="0" applyFont="1" applyFill="1" applyBorder="1" applyAlignment="1">
      <alignment vertical="center"/>
    </xf>
    <xf numFmtId="0" fontId="42" fillId="5" borderId="41" xfId="0" applyFont="1" applyFill="1" applyBorder="1" applyAlignment="1">
      <alignment vertical="center"/>
    </xf>
    <xf numFmtId="0" fontId="42" fillId="5" borderId="73" xfId="0" applyFont="1" applyFill="1" applyBorder="1" applyAlignment="1">
      <alignment horizontal="left" vertical="center" indent="4"/>
    </xf>
    <xf numFmtId="0" fontId="42" fillId="5" borderId="3" xfId="0" applyFont="1" applyFill="1" applyBorder="1" applyAlignment="1">
      <alignment vertical="center"/>
    </xf>
    <xf numFmtId="0" fontId="42" fillId="5" borderId="30" xfId="0" applyFont="1" applyFill="1" applyBorder="1" applyAlignment="1">
      <alignment vertical="center"/>
    </xf>
    <xf numFmtId="0" fontId="42" fillId="5" borderId="146" xfId="0" applyFont="1" applyFill="1" applyBorder="1" applyAlignment="1">
      <alignment horizontal="left" vertical="center" indent="4"/>
    </xf>
    <xf numFmtId="0" fontId="42" fillId="5" borderId="38" xfId="0" applyFont="1" applyFill="1" applyBorder="1" applyAlignment="1">
      <alignment vertical="center"/>
    </xf>
    <xf numFmtId="0" fontId="42" fillId="5" borderId="40" xfId="0" applyFont="1" applyFill="1" applyBorder="1" applyAlignment="1">
      <alignment vertical="center"/>
    </xf>
    <xf numFmtId="0" fontId="42" fillId="5" borderId="74" xfId="0" applyFont="1" applyFill="1" applyBorder="1" applyAlignment="1">
      <alignment horizontal="left" vertical="center" indent="4"/>
    </xf>
    <xf numFmtId="0" fontId="42" fillId="5" borderId="12" xfId="0" applyFont="1" applyFill="1" applyBorder="1" applyAlignment="1">
      <alignment vertical="center"/>
    </xf>
    <xf numFmtId="0" fontId="42" fillId="5" borderId="34" xfId="0" applyFont="1" applyFill="1" applyBorder="1" applyAlignment="1">
      <alignment vertical="center"/>
    </xf>
    <xf numFmtId="0" fontId="40" fillId="8" borderId="55" xfId="0" applyFont="1" applyFill="1" applyBorder="1" applyAlignment="1">
      <alignment horizontal="right" vertical="center" wrapText="1"/>
    </xf>
    <xf numFmtId="0" fontId="41" fillId="8" borderId="74" xfId="0" applyFont="1" applyFill="1" applyBorder="1" applyAlignment="1">
      <alignment vertical="center"/>
    </xf>
    <xf numFmtId="0" fontId="42" fillId="8" borderId="12" xfId="0" applyFont="1" applyFill="1" applyBorder="1" applyAlignment="1">
      <alignment vertical="center"/>
    </xf>
    <xf numFmtId="0" fontId="42" fillId="8" borderId="34" xfId="0" applyFont="1" applyFill="1" applyBorder="1" applyAlignment="1">
      <alignment vertical="center"/>
    </xf>
    <xf numFmtId="0" fontId="39" fillId="10" borderId="16" xfId="0" applyFont="1" applyFill="1" applyBorder="1" applyAlignment="1">
      <alignment vertical="center" wrapText="1"/>
    </xf>
    <xf numFmtId="0" fontId="39" fillId="9" borderId="132" xfId="0" applyFont="1" applyFill="1" applyBorder="1" applyAlignment="1">
      <alignment vertical="center"/>
    </xf>
    <xf numFmtId="0" fontId="42" fillId="9" borderId="18" xfId="0" applyFont="1" applyFill="1" applyBorder="1" applyAlignment="1">
      <alignment vertical="center"/>
    </xf>
    <xf numFmtId="0" fontId="42" fillId="9" borderId="35" xfId="0" applyFont="1" applyFill="1" applyBorder="1" applyAlignment="1">
      <alignment vertical="center"/>
    </xf>
    <xf numFmtId="0" fontId="42" fillId="6" borderId="131" xfId="0" applyFont="1" applyFill="1" applyBorder="1" applyAlignment="1">
      <alignment horizontal="left" vertical="center" indent="4"/>
    </xf>
    <xf numFmtId="0" fontId="42" fillId="6" borderId="23" xfId="0" applyFont="1" applyFill="1" applyBorder="1" applyAlignment="1">
      <alignment vertical="center"/>
    </xf>
    <xf numFmtId="0" fontId="42" fillId="6" borderId="42" xfId="0" applyFont="1" applyFill="1" applyBorder="1" applyAlignment="1">
      <alignment vertical="center"/>
    </xf>
    <xf numFmtId="0" fontId="41" fillId="8" borderId="133" xfId="0" applyFont="1" applyFill="1" applyBorder="1" applyAlignment="1">
      <alignment vertical="center"/>
    </xf>
    <xf numFmtId="0" fontId="42" fillId="8" borderId="47" xfId="0" applyFont="1" applyFill="1" applyBorder="1" applyAlignment="1">
      <alignment vertical="center"/>
    </xf>
    <xf numFmtId="0" fontId="42" fillId="8" borderId="48" xfId="0" applyFont="1" applyFill="1" applyBorder="1" applyAlignment="1">
      <alignment vertical="center"/>
    </xf>
    <xf numFmtId="0" fontId="42" fillId="5" borderId="131" xfId="0" applyFont="1" applyFill="1" applyBorder="1" applyAlignment="1">
      <alignment horizontal="left" vertical="center" indent="4"/>
    </xf>
    <xf numFmtId="0" fontId="42" fillId="5" borderId="23" xfId="0" applyFont="1" applyFill="1" applyBorder="1" applyAlignment="1">
      <alignment vertical="center"/>
    </xf>
    <xf numFmtId="0" fontId="42" fillId="5" borderId="42" xfId="0" applyFont="1" applyFill="1" applyBorder="1" applyAlignment="1">
      <alignment vertical="center"/>
    </xf>
    <xf numFmtId="0" fontId="44" fillId="5" borderId="30" xfId="0" applyFont="1" applyFill="1" applyBorder="1" applyAlignment="1">
      <alignment vertical="center"/>
    </xf>
    <xf numFmtId="0" fontId="39" fillId="10" borderId="16" xfId="0" applyFont="1" applyFill="1" applyBorder="1" applyAlignment="1">
      <alignment horizontal="left" vertical="center" wrapText="1"/>
    </xf>
    <xf numFmtId="0" fontId="39" fillId="10" borderId="44" xfId="0" applyFont="1" applyFill="1" applyBorder="1" applyAlignment="1">
      <alignment horizontal="left" vertical="center" wrapText="1"/>
    </xf>
    <xf numFmtId="0" fontId="39" fillId="10" borderId="45" xfId="0" applyFont="1" applyFill="1" applyBorder="1" applyAlignment="1">
      <alignment horizontal="left" vertical="center" wrapText="1"/>
    </xf>
    <xf numFmtId="0" fontId="39" fillId="9" borderId="133" xfId="0" applyFont="1" applyFill="1" applyBorder="1" applyAlignment="1">
      <alignment vertical="center"/>
    </xf>
    <xf numFmtId="0" fontId="42" fillId="9" borderId="47" xfId="0" applyFont="1" applyFill="1" applyBorder="1" applyAlignment="1">
      <alignment vertical="center"/>
    </xf>
    <xf numFmtId="0" fontId="42" fillId="9" borderId="48" xfId="0" applyFont="1" applyFill="1" applyBorder="1" applyAlignment="1">
      <alignment vertical="center"/>
    </xf>
    <xf numFmtId="0" fontId="39" fillId="10" borderId="49" xfId="0" applyFont="1" applyFill="1" applyBorder="1" applyAlignment="1">
      <alignment vertical="center" wrapText="1"/>
    </xf>
    <xf numFmtId="0" fontId="39" fillId="10" borderId="147" xfId="0" applyFont="1" applyFill="1" applyBorder="1" applyAlignment="1">
      <alignment vertical="center"/>
    </xf>
    <xf numFmtId="0" fontId="42" fillId="10" borderId="50" xfId="0" applyFont="1" applyFill="1" applyBorder="1" applyAlignment="1">
      <alignment vertical="center"/>
    </xf>
    <xf numFmtId="0" fontId="42" fillId="10" borderId="51" xfId="0" applyFont="1" applyFill="1" applyBorder="1" applyAlignment="1">
      <alignment vertical="center"/>
    </xf>
    <xf numFmtId="0" fontId="39" fillId="9" borderId="146" xfId="0" applyFont="1" applyFill="1" applyBorder="1" applyAlignment="1">
      <alignment vertical="center"/>
    </xf>
    <xf numFmtId="0" fontId="42" fillId="9" borderId="38" xfId="0" applyFont="1" applyFill="1" applyBorder="1" applyAlignment="1">
      <alignment vertical="center"/>
    </xf>
    <xf numFmtId="0" fontId="42" fillId="9" borderId="40" xfId="0" applyFont="1" applyFill="1" applyBorder="1" applyAlignment="1">
      <alignment vertical="center"/>
    </xf>
    <xf numFmtId="0" fontId="39" fillId="10" borderId="26" xfId="0" applyFont="1" applyFill="1" applyBorder="1" applyAlignment="1">
      <alignment horizontal="left" vertical="center" wrapText="1"/>
    </xf>
    <xf numFmtId="0" fontId="39" fillId="10" borderId="125" xfId="0" applyFont="1" applyFill="1" applyBorder="1" applyAlignment="1">
      <alignment vertical="center"/>
    </xf>
    <xf numFmtId="0" fontId="42" fillId="10" borderId="28" xfId="0" applyFont="1" applyFill="1" applyBorder="1" applyAlignment="1">
      <alignment vertical="center"/>
    </xf>
    <xf numFmtId="0" fontId="42" fillId="10" borderId="43" xfId="0" applyFont="1" applyFill="1" applyBorder="1" applyAlignment="1">
      <alignment vertical="center"/>
    </xf>
    <xf numFmtId="0" fontId="1" fillId="15" borderId="2" xfId="0" applyFont="1" applyFill="1" applyBorder="1" applyAlignment="1">
      <alignment vertical="center"/>
    </xf>
    <xf numFmtId="0" fontId="42" fillId="5" borderId="8" xfId="0" applyFont="1" applyFill="1" applyBorder="1" applyAlignment="1">
      <alignment vertical="center" wrapText="1"/>
    </xf>
    <xf numFmtId="0" fontId="42" fillId="5" borderId="7" xfId="0" applyFont="1" applyFill="1" applyBorder="1" applyAlignment="1">
      <alignment horizontal="center" vertical="center" wrapText="1"/>
    </xf>
    <xf numFmtId="0" fontId="42" fillId="5" borderId="7" xfId="0" applyFont="1" applyFill="1" applyBorder="1" applyAlignment="1">
      <alignment vertical="center" wrapText="1"/>
    </xf>
    <xf numFmtId="0" fontId="42" fillId="5" borderId="41" xfId="0" applyFont="1" applyFill="1" applyBorder="1" applyAlignment="1">
      <alignment vertical="center" wrapText="1"/>
    </xf>
    <xf numFmtId="0" fontId="42" fillId="5" borderId="73" xfId="0" applyFont="1" applyFill="1" applyBorder="1" applyAlignment="1">
      <alignment vertical="center" wrapText="1"/>
    </xf>
    <xf numFmtId="0" fontId="42" fillId="5" borderId="3" xfId="0" applyFont="1" applyFill="1" applyBorder="1" applyAlignment="1">
      <alignment horizontal="center" vertical="center" wrapText="1"/>
    </xf>
    <xf numFmtId="0" fontId="42" fillId="5" borderId="3" xfId="0" applyFont="1" applyFill="1" applyBorder="1" applyAlignment="1">
      <alignment vertical="center" wrapText="1"/>
    </xf>
    <xf numFmtId="0" fontId="42" fillId="5" borderId="30" xfId="0" applyFont="1" applyFill="1" applyBorder="1" applyAlignment="1">
      <alignment vertical="center" wrapText="1"/>
    </xf>
    <xf numFmtId="0" fontId="42" fillId="5" borderId="74" xfId="0" applyFont="1" applyFill="1" applyBorder="1" applyAlignment="1">
      <alignment vertical="center" wrapText="1"/>
    </xf>
    <xf numFmtId="0" fontId="42" fillId="5" borderId="12" xfId="0" applyFont="1" applyFill="1" applyBorder="1" applyAlignment="1">
      <alignment horizontal="center" vertical="center" wrapText="1"/>
    </xf>
    <xf numFmtId="0" fontId="42" fillId="5" borderId="12" xfId="0" applyFont="1" applyFill="1" applyBorder="1" applyAlignment="1">
      <alignment vertical="center" wrapText="1"/>
    </xf>
    <xf numFmtId="0" fontId="42" fillId="5" borderId="34" xfId="0" applyFont="1" applyFill="1" applyBorder="1" applyAlignment="1">
      <alignment vertical="center" wrapText="1"/>
    </xf>
    <xf numFmtId="0" fontId="42" fillId="5" borderId="0" xfId="0" applyFont="1" applyFill="1" applyAlignment="1">
      <alignment vertical="center" wrapText="1"/>
    </xf>
    <xf numFmtId="0" fontId="42" fillId="9" borderId="39" xfId="0" applyFont="1" applyFill="1" applyBorder="1" applyAlignment="1">
      <alignment vertical="center" wrapText="1"/>
    </xf>
    <xf numFmtId="0" fontId="42" fillId="9" borderId="38" xfId="0" applyFont="1" applyFill="1" applyBorder="1" applyAlignment="1">
      <alignment horizontal="center" vertical="center" wrapText="1"/>
    </xf>
    <xf numFmtId="0" fontId="42" fillId="9" borderId="38" xfId="0" applyFont="1" applyFill="1" applyBorder="1" applyAlignment="1">
      <alignment vertical="center" wrapText="1"/>
    </xf>
    <xf numFmtId="0" fontId="42" fillId="9" borderId="40" xfId="0" applyFont="1" applyFill="1" applyBorder="1" applyAlignment="1">
      <alignment vertical="center" wrapText="1"/>
    </xf>
    <xf numFmtId="0" fontId="42" fillId="10" borderId="15" xfId="0" applyFont="1" applyFill="1" applyBorder="1" applyAlignment="1">
      <alignment vertical="center" wrapText="1"/>
    </xf>
    <xf numFmtId="0" fontId="42" fillId="10" borderId="18" xfId="0" applyFont="1" applyFill="1" applyBorder="1" applyAlignment="1">
      <alignment horizontal="center" vertical="center" wrapText="1"/>
    </xf>
    <xf numFmtId="0" fontId="42" fillId="10" borderId="18" xfId="0" applyFont="1" applyFill="1" applyBorder="1" applyAlignment="1">
      <alignment vertical="center" wrapText="1"/>
    </xf>
    <xf numFmtId="0" fontId="42" fillId="10" borderId="35" xfId="0" applyFont="1" applyFill="1" applyBorder="1" applyAlignment="1">
      <alignment vertical="center" wrapText="1"/>
    </xf>
    <xf numFmtId="0" fontId="42" fillId="5" borderId="20" xfId="0" applyFont="1" applyFill="1" applyBorder="1" applyAlignment="1">
      <alignment vertical="center" wrapText="1"/>
    </xf>
    <xf numFmtId="0" fontId="42" fillId="5" borderId="23" xfId="0" applyFont="1" applyFill="1" applyBorder="1" applyAlignment="1">
      <alignment horizontal="center" vertical="center" wrapText="1"/>
    </xf>
    <xf numFmtId="0" fontId="42" fillId="5" borderId="23" xfId="0" applyFont="1" applyFill="1" applyBorder="1" applyAlignment="1">
      <alignment vertical="center" wrapText="1"/>
    </xf>
    <xf numFmtId="0" fontId="42" fillId="5" borderId="42" xfId="0" applyFont="1" applyFill="1" applyBorder="1" applyAlignment="1">
      <alignment vertical="center" wrapText="1"/>
    </xf>
    <xf numFmtId="0" fontId="39" fillId="10" borderId="20" xfId="0" applyFont="1" applyFill="1" applyBorder="1" applyAlignment="1">
      <alignment horizontal="left" vertical="center" wrapText="1"/>
    </xf>
    <xf numFmtId="0" fontId="39" fillId="10" borderId="21" xfId="0" applyFont="1" applyFill="1" applyBorder="1" applyAlignment="1">
      <alignment horizontal="left" vertical="center" wrapText="1"/>
    </xf>
    <xf numFmtId="0" fontId="39" fillId="10" borderId="0" xfId="0" applyFont="1" applyFill="1" applyAlignment="1">
      <alignment horizontal="left" vertical="center" wrapText="1"/>
    </xf>
    <xf numFmtId="0" fontId="39" fillId="10" borderId="1" xfId="0" applyFont="1" applyFill="1" applyBorder="1" applyAlignment="1">
      <alignment horizontal="left" vertical="center" wrapText="1"/>
    </xf>
    <xf numFmtId="0" fontId="39" fillId="10" borderId="25" xfId="0" applyFont="1" applyFill="1" applyBorder="1" applyAlignment="1">
      <alignment horizontal="left" vertical="center" wrapText="1"/>
    </xf>
    <xf numFmtId="0" fontId="42" fillId="5" borderId="25" xfId="0" applyFont="1" applyFill="1" applyBorder="1" applyAlignment="1">
      <alignment vertical="center" wrapText="1"/>
    </xf>
    <xf numFmtId="0" fontId="42" fillId="5" borderId="28" xfId="0" applyFont="1" applyFill="1" applyBorder="1" applyAlignment="1">
      <alignment horizontal="center" vertical="center" wrapText="1"/>
    </xf>
    <xf numFmtId="0" fontId="42" fillId="5" borderId="28" xfId="0" applyFont="1" applyFill="1" applyBorder="1" applyAlignment="1">
      <alignment vertical="center" wrapText="1"/>
    </xf>
    <xf numFmtId="0" fontId="42" fillId="5" borderId="43" xfId="0" applyFont="1" applyFill="1" applyBorder="1" applyAlignment="1">
      <alignment vertical="center" wrapText="1"/>
    </xf>
    <xf numFmtId="0" fontId="39" fillId="10" borderId="15" xfId="0" applyFont="1" applyFill="1" applyBorder="1" applyAlignment="1">
      <alignment horizontal="left" vertical="center" wrapText="1"/>
    </xf>
    <xf numFmtId="0" fontId="42" fillId="5" borderId="6" xfId="0" applyFont="1" applyFill="1" applyBorder="1" applyAlignment="1">
      <alignment vertical="center" wrapText="1"/>
    </xf>
    <xf numFmtId="0" fontId="42" fillId="5" borderId="9" xfId="0" applyFont="1" applyFill="1" applyBorder="1" applyAlignment="1">
      <alignment vertical="center" wrapText="1"/>
    </xf>
    <xf numFmtId="0" fontId="42" fillId="5" borderId="2" xfId="0" applyFont="1" applyFill="1" applyBorder="1" applyAlignment="1">
      <alignment vertical="center" wrapText="1"/>
    </xf>
    <xf numFmtId="0" fontId="42" fillId="5" borderId="4" xfId="0" applyFont="1" applyFill="1" applyBorder="1" applyAlignment="1">
      <alignment vertical="center" wrapText="1"/>
    </xf>
    <xf numFmtId="0" fontId="42" fillId="5" borderId="6" xfId="0" quotePrefix="1" applyFont="1" applyFill="1" applyBorder="1" applyAlignment="1">
      <alignment vertical="center" wrapText="1"/>
    </xf>
    <xf numFmtId="0" fontId="42" fillId="5" borderId="7" xfId="0" quotePrefix="1" applyFont="1" applyFill="1" applyBorder="1" applyAlignment="1">
      <alignment horizontal="center" vertical="center" wrapText="1"/>
    </xf>
    <xf numFmtId="0" fontId="42" fillId="5" borderId="41" xfId="0" quotePrefix="1" applyFont="1" applyFill="1" applyBorder="1" applyAlignment="1">
      <alignment vertical="center" wrapText="1"/>
    </xf>
    <xf numFmtId="0" fontId="42" fillId="5" borderId="2" xfId="0" quotePrefix="1" applyFont="1" applyFill="1" applyBorder="1" applyAlignment="1">
      <alignment vertical="center" wrapText="1"/>
    </xf>
    <xf numFmtId="0" fontId="42" fillId="5" borderId="3" xfId="0" quotePrefix="1" applyFont="1" applyFill="1" applyBorder="1" applyAlignment="1">
      <alignment horizontal="center" vertical="center" wrapText="1"/>
    </xf>
    <xf numFmtId="0" fontId="42" fillId="5" borderId="30" xfId="0" quotePrefix="1" applyFont="1" applyFill="1" applyBorder="1" applyAlignment="1">
      <alignment vertical="center" wrapText="1"/>
    </xf>
    <xf numFmtId="0" fontId="42" fillId="5" borderId="11" xfId="0" applyFont="1" applyFill="1" applyBorder="1" applyAlignment="1">
      <alignment vertical="center" wrapText="1"/>
    </xf>
    <xf numFmtId="0" fontId="42" fillId="5" borderId="14" xfId="0" applyFont="1" applyFill="1" applyBorder="1" applyAlignment="1">
      <alignment vertical="center" wrapText="1"/>
    </xf>
    <xf numFmtId="0" fontId="42" fillId="9" borderId="37" xfId="0" applyFont="1" applyFill="1" applyBorder="1" applyAlignment="1">
      <alignment vertical="center" wrapText="1"/>
    </xf>
    <xf numFmtId="0" fontId="42" fillId="9" borderId="52" xfId="0" applyFont="1" applyFill="1" applyBorder="1" applyAlignment="1">
      <alignment vertical="center" wrapText="1"/>
    </xf>
    <xf numFmtId="0" fontId="42" fillId="10" borderId="2" xfId="0" applyFont="1" applyFill="1" applyBorder="1" applyAlignment="1">
      <alignment vertical="center" wrapText="1"/>
    </xf>
    <xf numFmtId="0" fontId="42" fillId="10" borderId="3" xfId="0" applyFont="1" applyFill="1" applyBorder="1" applyAlignment="1">
      <alignment horizontal="center" vertical="center" wrapText="1"/>
    </xf>
    <xf numFmtId="0" fontId="42" fillId="10" borderId="4" xfId="0" applyFont="1" applyFill="1" applyBorder="1" applyAlignment="1">
      <alignment vertical="center" wrapText="1"/>
    </xf>
    <xf numFmtId="0" fontId="42" fillId="10" borderId="30" xfId="0" applyFont="1" applyFill="1" applyBorder="1" applyAlignment="1">
      <alignment vertical="center" wrapText="1"/>
    </xf>
    <xf numFmtId="0" fontId="42" fillId="5" borderId="22" xfId="0" applyFont="1" applyFill="1" applyBorder="1" applyAlignment="1">
      <alignment vertical="center" wrapText="1"/>
    </xf>
    <xf numFmtId="0" fontId="42" fillId="5" borderId="24" xfId="0" applyFont="1" applyFill="1" applyBorder="1" applyAlignment="1">
      <alignment vertical="center" wrapText="1"/>
    </xf>
    <xf numFmtId="0" fontId="42" fillId="10" borderId="17" xfId="0" applyFont="1" applyFill="1" applyBorder="1" applyAlignment="1">
      <alignment vertical="center" wrapText="1"/>
    </xf>
    <xf numFmtId="0" fontId="42" fillId="10" borderId="19" xfId="0" applyFont="1" applyFill="1" applyBorder="1" applyAlignment="1">
      <alignment vertical="center" wrapText="1"/>
    </xf>
    <xf numFmtId="0" fontId="42" fillId="5" borderId="27" xfId="0" applyFont="1" applyFill="1" applyBorder="1" applyAlignment="1">
      <alignment vertical="center" wrapText="1"/>
    </xf>
    <xf numFmtId="0" fontId="42" fillId="5" borderId="29" xfId="0" applyFont="1" applyFill="1" applyBorder="1" applyAlignment="1">
      <alignment vertical="center" wrapText="1"/>
    </xf>
    <xf numFmtId="0" fontId="48" fillId="17" borderId="28" xfId="0" applyFont="1" applyFill="1" applyBorder="1" applyAlignment="1">
      <alignment horizontal="left" vertical="center" wrapText="1"/>
    </xf>
    <xf numFmtId="0" fontId="48" fillId="17" borderId="29" xfId="0" applyFont="1" applyFill="1" applyBorder="1" applyAlignment="1">
      <alignment horizontal="left" vertical="center" wrapText="1"/>
    </xf>
    <xf numFmtId="0" fontId="48" fillId="17" borderId="199" xfId="0" applyFont="1" applyFill="1" applyBorder="1" applyAlignment="1">
      <alignment horizontal="center" vertical="center" wrapText="1"/>
    </xf>
    <xf numFmtId="0" fontId="48" fillId="17" borderId="200" xfId="0" applyFont="1" applyFill="1" applyBorder="1" applyAlignment="1">
      <alignment horizontal="center" vertical="center" wrapText="1"/>
    </xf>
    <xf numFmtId="0" fontId="48" fillId="17" borderId="28" xfId="0" applyFont="1" applyFill="1" applyBorder="1" applyAlignment="1">
      <alignment horizontal="center" vertical="center" wrapText="1"/>
    </xf>
    <xf numFmtId="0" fontId="48" fillId="17" borderId="29" xfId="0" applyFont="1" applyFill="1" applyBorder="1" applyAlignment="1">
      <alignment horizontal="center" vertical="center" wrapText="1"/>
    </xf>
    <xf numFmtId="0" fontId="49" fillId="0" borderId="33" xfId="0" applyFont="1" applyBorder="1" applyAlignment="1">
      <alignment horizontal="left" vertical="center" wrapText="1"/>
    </xf>
    <xf numFmtId="0" fontId="49" fillId="0" borderId="202" xfId="0" applyFont="1" applyBorder="1" applyAlignment="1">
      <alignment horizontal="left" vertical="center" wrapText="1"/>
    </xf>
    <xf numFmtId="49" fontId="50" fillId="0" borderId="203" xfId="0" applyNumberFormat="1" applyFont="1" applyBorder="1" applyAlignment="1">
      <alignment horizontal="center" vertical="center" wrapText="1"/>
    </xf>
    <xf numFmtId="0" fontId="49" fillId="0" borderId="201" xfId="0" applyFont="1" applyBorder="1" applyAlignment="1">
      <alignment horizontal="center" vertical="center" wrapText="1"/>
    </xf>
    <xf numFmtId="0" fontId="49" fillId="0" borderId="31" xfId="0" applyFont="1" applyBorder="1" applyAlignment="1">
      <alignment horizontal="left" vertical="center" wrapText="1"/>
    </xf>
    <xf numFmtId="0" fontId="49" fillId="0" borderId="7" xfId="0" applyFont="1" applyBorder="1" applyAlignment="1">
      <alignment horizontal="left" vertical="center" wrapText="1"/>
    </xf>
    <xf numFmtId="0" fontId="49" fillId="0" borderId="9" xfId="0" applyFont="1" applyBorder="1" applyAlignment="1">
      <alignment horizontal="left" vertical="center" wrapText="1"/>
    </xf>
    <xf numFmtId="49" fontId="50" fillId="0" borderId="198" xfId="0" applyNumberFormat="1" applyFont="1" applyBorder="1" applyAlignment="1">
      <alignment horizontal="center" vertical="center" wrapText="1"/>
    </xf>
    <xf numFmtId="0" fontId="49" fillId="0" borderId="117" xfId="0" applyFont="1" applyBorder="1" applyAlignment="1">
      <alignment horizontal="center" vertical="center" wrapText="1"/>
    </xf>
    <xf numFmtId="0" fontId="49" fillId="0" borderId="8" xfId="0" applyFont="1" applyBorder="1" applyAlignment="1">
      <alignment horizontal="left" vertical="center" wrapText="1"/>
    </xf>
    <xf numFmtId="0" fontId="49" fillId="0" borderId="198" xfId="0" applyFont="1" applyBorder="1" applyAlignment="1">
      <alignment horizontal="center" vertical="center" wrapText="1"/>
    </xf>
    <xf numFmtId="0" fontId="49" fillId="0" borderId="108" xfId="0" applyFont="1" applyBorder="1" applyAlignment="1">
      <alignment horizontal="left" vertical="center" wrapText="1"/>
    </xf>
    <xf numFmtId="0" fontId="49" fillId="0" borderId="124" xfId="0" applyFont="1" applyBorder="1" applyAlignment="1">
      <alignment horizontal="left" vertical="center" wrapText="1"/>
    </xf>
    <xf numFmtId="49" fontId="50" fillId="0" borderId="204" xfId="0" applyNumberFormat="1" applyFont="1" applyBorder="1" applyAlignment="1">
      <alignment horizontal="center" vertical="center" wrapText="1"/>
    </xf>
    <xf numFmtId="0" fontId="49" fillId="0" borderId="197" xfId="0" applyFont="1" applyBorder="1" applyAlignment="1">
      <alignment horizontal="center" vertical="center" wrapText="1"/>
    </xf>
    <xf numFmtId="0" fontId="49" fillId="0" borderId="109" xfId="0" applyFont="1" applyBorder="1" applyAlignment="1">
      <alignment horizontal="left" vertical="center" wrapText="1"/>
    </xf>
    <xf numFmtId="0" fontId="49" fillId="14" borderId="4" xfId="0" applyFont="1" applyFill="1" applyBorder="1" applyAlignment="1">
      <alignment horizontal="left" vertical="center" wrapText="1"/>
    </xf>
    <xf numFmtId="0" fontId="49" fillId="14" borderId="205" xfId="0" applyFont="1" applyFill="1" applyBorder="1" applyAlignment="1">
      <alignment horizontal="center" vertical="center" wrapText="1"/>
    </xf>
    <xf numFmtId="0" fontId="49" fillId="14" borderId="60" xfId="0" applyFont="1" applyFill="1" applyBorder="1" applyAlignment="1">
      <alignment horizontal="center" vertical="center" wrapText="1"/>
    </xf>
    <xf numFmtId="0" fontId="49" fillId="14" borderId="3" xfId="0" applyFont="1" applyFill="1" applyBorder="1" applyAlignment="1">
      <alignment horizontal="left" vertical="center" wrapText="1"/>
    </xf>
    <xf numFmtId="0" fontId="49" fillId="14" borderId="0" xfId="0" applyFont="1" applyFill="1" applyAlignment="1">
      <alignment horizontal="left" vertical="center" wrapText="1"/>
    </xf>
    <xf numFmtId="0" fontId="49" fillId="9" borderId="206" xfId="0" applyFont="1" applyFill="1" applyBorder="1" applyAlignment="1">
      <alignment horizontal="left" vertical="center" wrapText="1"/>
    </xf>
    <xf numFmtId="0" fontId="49" fillId="9" borderId="207" xfId="0" applyFont="1" applyFill="1" applyBorder="1" applyAlignment="1">
      <alignment horizontal="center" vertical="center" wrapText="1"/>
    </xf>
    <xf numFmtId="0" fontId="49" fillId="9" borderId="208" xfId="0" applyFont="1" applyFill="1" applyBorder="1" applyAlignment="1">
      <alignment horizontal="center" vertical="center" wrapText="1"/>
    </xf>
    <xf numFmtId="0" fontId="49" fillId="9" borderId="209" xfId="0" applyFont="1" applyFill="1" applyBorder="1" applyAlignment="1">
      <alignment horizontal="left" vertical="center" wrapText="1"/>
    </xf>
    <xf numFmtId="0" fontId="49" fillId="9" borderId="210" xfId="0" applyFont="1" applyFill="1" applyBorder="1" applyAlignment="1">
      <alignment horizontal="left" vertical="center" wrapText="1"/>
    </xf>
    <xf numFmtId="0" fontId="49" fillId="14" borderId="29" xfId="0" applyFont="1" applyFill="1" applyBorder="1" applyAlignment="1">
      <alignment horizontal="left" vertical="center" wrapText="1"/>
    </xf>
    <xf numFmtId="0" fontId="50" fillId="14" borderId="199" xfId="0" applyFont="1" applyFill="1" applyBorder="1" applyAlignment="1">
      <alignment horizontal="center" vertical="center" wrapText="1"/>
    </xf>
    <xf numFmtId="0" fontId="49" fillId="14" borderId="200" xfId="0" applyFont="1" applyFill="1" applyBorder="1" applyAlignment="1">
      <alignment horizontal="center" vertical="center" wrapText="1"/>
    </xf>
    <xf numFmtId="0" fontId="49" fillId="14" borderId="28" xfId="0" applyFont="1" applyFill="1" applyBorder="1" applyAlignment="1">
      <alignment horizontal="left" vertical="center" wrapText="1"/>
    </xf>
    <xf numFmtId="0" fontId="49" fillId="14" borderId="25" xfId="0" applyFont="1" applyFill="1" applyBorder="1" applyAlignment="1">
      <alignment horizontal="left" vertical="center" wrapText="1"/>
    </xf>
    <xf numFmtId="0" fontId="49" fillId="0" borderId="203" xfId="0" applyFont="1" applyBorder="1" applyAlignment="1">
      <alignment horizontal="center" vertical="center" wrapText="1"/>
    </xf>
    <xf numFmtId="0" fontId="49" fillId="0" borderId="206" xfId="0" applyFont="1" applyBorder="1" applyAlignment="1">
      <alignment horizontal="left" vertical="center" wrapText="1"/>
    </xf>
    <xf numFmtId="0" fontId="49" fillId="0" borderId="207" xfId="0" applyFont="1" applyBorder="1" applyAlignment="1">
      <alignment horizontal="center" vertical="center" wrapText="1"/>
    </xf>
    <xf numFmtId="0" fontId="49" fillId="0" borderId="208" xfId="0" applyFont="1" applyBorder="1" applyAlignment="1">
      <alignment horizontal="center" vertical="center" wrapText="1"/>
    </xf>
    <xf numFmtId="0" fontId="49" fillId="0" borderId="209" xfId="0" applyFont="1" applyBorder="1" applyAlignment="1">
      <alignment horizontal="left" vertical="center" wrapText="1"/>
    </xf>
    <xf numFmtId="0" fontId="49" fillId="0" borderId="210" xfId="0" applyFont="1" applyBorder="1" applyAlignment="1">
      <alignment horizontal="left" vertical="center" wrapText="1"/>
    </xf>
    <xf numFmtId="0" fontId="49" fillId="0" borderId="14" xfId="0" applyFont="1" applyBorder="1" applyAlignment="1">
      <alignment horizontal="left" vertical="center" wrapText="1"/>
    </xf>
    <xf numFmtId="0" fontId="50" fillId="0" borderId="211" xfId="0" applyFont="1" applyBorder="1" applyAlignment="1">
      <alignment horizontal="center" vertical="center" wrapText="1"/>
    </xf>
    <xf numFmtId="0" fontId="49" fillId="0" borderId="116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left" vertical="center" wrapText="1"/>
    </xf>
    <xf numFmtId="0" fontId="49" fillId="0" borderId="13" xfId="0" applyFont="1" applyBorder="1" applyAlignment="1">
      <alignment horizontal="left" vertical="center" wrapText="1"/>
    </xf>
    <xf numFmtId="0" fontId="49" fillId="0" borderId="19" xfId="0" applyFont="1" applyBorder="1" applyAlignment="1">
      <alignment horizontal="left" vertical="center" wrapText="1"/>
    </xf>
    <xf numFmtId="0" fontId="50" fillId="0" borderId="212" xfId="0" applyFont="1" applyBorder="1" applyAlignment="1">
      <alignment horizontal="center" vertical="center" wrapText="1"/>
    </xf>
    <xf numFmtId="0" fontId="49" fillId="0" borderId="105" xfId="0" applyFont="1" applyBorder="1" applyAlignment="1">
      <alignment horizontal="center" vertical="center" wrapText="1"/>
    </xf>
    <xf numFmtId="0" fontId="49" fillId="0" borderId="18" xfId="0" applyFont="1" applyBorder="1" applyAlignment="1">
      <alignment horizontal="left" vertical="center" wrapText="1"/>
    </xf>
    <xf numFmtId="0" fontId="49" fillId="0" borderId="15" xfId="0" applyFont="1" applyBorder="1" applyAlignment="1">
      <alignment horizontal="left" vertical="center" wrapText="1"/>
    </xf>
    <xf numFmtId="0" fontId="49" fillId="0" borderId="24" xfId="0" applyFont="1" applyBorder="1" applyAlignment="1">
      <alignment horizontal="left" vertical="center" wrapText="1"/>
    </xf>
    <xf numFmtId="0" fontId="49" fillId="0" borderId="213" xfId="0" applyFont="1" applyBorder="1" applyAlignment="1">
      <alignment horizontal="center" vertical="center" wrapText="1"/>
    </xf>
    <xf numFmtId="0" fontId="49" fillId="0" borderId="104" xfId="0" applyFont="1" applyBorder="1" applyAlignment="1">
      <alignment horizontal="center" vertical="center" wrapText="1"/>
    </xf>
    <xf numFmtId="0" fontId="49" fillId="0" borderId="23" xfId="0" applyFont="1" applyBorder="1" applyAlignment="1">
      <alignment horizontal="left" vertical="center" wrapText="1"/>
    </xf>
    <xf numFmtId="0" fontId="49" fillId="0" borderId="20" xfId="0" applyFont="1" applyBorder="1" applyAlignment="1">
      <alignment horizontal="left" vertical="center" wrapText="1"/>
    </xf>
    <xf numFmtId="0" fontId="49" fillId="0" borderId="92" xfId="0" applyFont="1" applyBorder="1" applyAlignment="1">
      <alignment horizontal="left" vertical="center" wrapText="1"/>
    </xf>
    <xf numFmtId="0" fontId="50" fillId="0" borderId="214" xfId="0" applyFont="1" applyBorder="1" applyAlignment="1">
      <alignment horizontal="center" vertical="center" wrapText="1"/>
    </xf>
    <xf numFmtId="0" fontId="49" fillId="0" borderId="215" xfId="0" applyFont="1" applyBorder="1" applyAlignment="1">
      <alignment horizontal="center" vertical="center" wrapText="1"/>
    </xf>
    <xf numFmtId="0" fontId="49" fillId="0" borderId="91" xfId="0" applyFont="1" applyBorder="1" applyAlignment="1">
      <alignment horizontal="left" vertical="center" wrapText="1"/>
    </xf>
    <xf numFmtId="0" fontId="49" fillId="0" borderId="216" xfId="0" applyFont="1" applyBorder="1" applyAlignment="1">
      <alignment horizontal="left" vertical="center" wrapText="1"/>
    </xf>
    <xf numFmtId="0" fontId="49" fillId="14" borderId="206" xfId="0" applyFont="1" applyFill="1" applyBorder="1" applyAlignment="1">
      <alignment horizontal="left" vertical="center" wrapText="1"/>
    </xf>
    <xf numFmtId="0" fontId="49" fillId="14" borderId="207" xfId="0" applyFont="1" applyFill="1" applyBorder="1" applyAlignment="1">
      <alignment horizontal="center" vertical="center" wrapText="1"/>
    </xf>
    <xf numFmtId="0" fontId="49" fillId="14" borderId="208" xfId="0" applyFont="1" applyFill="1" applyBorder="1" applyAlignment="1">
      <alignment horizontal="center" vertical="center" wrapText="1"/>
    </xf>
    <xf numFmtId="0" fontId="49" fillId="14" borderId="209" xfId="0" applyFont="1" applyFill="1" applyBorder="1" applyAlignment="1">
      <alignment horizontal="left" vertical="center" wrapText="1"/>
    </xf>
    <xf numFmtId="0" fontId="49" fillId="14" borderId="210" xfId="0" applyFont="1" applyFill="1" applyBorder="1" applyAlignment="1">
      <alignment horizontal="left" vertical="center" wrapText="1"/>
    </xf>
    <xf numFmtId="0" fontId="50" fillId="14" borderId="205" xfId="0" applyFont="1" applyFill="1" applyBorder="1" applyAlignment="1">
      <alignment horizontal="center" vertical="center" wrapText="1"/>
    </xf>
    <xf numFmtId="0" fontId="49" fillId="0" borderId="4" xfId="0" applyFont="1" applyBorder="1" applyAlignment="1">
      <alignment horizontal="left" vertical="center" wrapText="1"/>
    </xf>
    <xf numFmtId="0" fontId="49" fillId="0" borderId="60" xfId="0" applyFont="1" applyBorder="1" applyAlignment="1">
      <alignment horizontal="center" vertical="center" wrapText="1"/>
    </xf>
    <xf numFmtId="0" fontId="49" fillId="0" borderId="3" xfId="0" applyFont="1" applyBorder="1" applyAlignment="1">
      <alignment horizontal="left" vertical="center" wrapText="1"/>
    </xf>
    <xf numFmtId="0" fontId="49" fillId="0" borderId="0" xfId="0" applyFont="1" applyAlignment="1">
      <alignment horizontal="left" vertical="center" wrapText="1"/>
    </xf>
    <xf numFmtId="0" fontId="49" fillId="0" borderId="205" xfId="0" applyFont="1" applyBorder="1" applyAlignment="1">
      <alignment horizontal="center" vertical="center" wrapText="1"/>
    </xf>
    <xf numFmtId="0" fontId="50" fillId="0" borderId="205" xfId="0" applyFont="1" applyBorder="1" applyAlignment="1">
      <alignment horizontal="center" vertical="center" wrapText="1"/>
    </xf>
    <xf numFmtId="0" fontId="49" fillId="14" borderId="19" xfId="0" applyFont="1" applyFill="1" applyBorder="1" applyAlignment="1">
      <alignment horizontal="left" vertical="center" wrapText="1"/>
    </xf>
    <xf numFmtId="0" fontId="50" fillId="14" borderId="212" xfId="0" applyFont="1" applyFill="1" applyBorder="1" applyAlignment="1">
      <alignment horizontal="center" vertical="center" wrapText="1"/>
    </xf>
    <xf numFmtId="0" fontId="49" fillId="14" borderId="105" xfId="0" applyFont="1" applyFill="1" applyBorder="1" applyAlignment="1">
      <alignment horizontal="center" vertical="center" wrapText="1"/>
    </xf>
    <xf numFmtId="0" fontId="49" fillId="14" borderId="18" xfId="0" applyFont="1" applyFill="1" applyBorder="1" applyAlignment="1">
      <alignment horizontal="left" vertical="center" wrapText="1"/>
    </xf>
    <xf numFmtId="0" fontId="49" fillId="14" borderId="15" xfId="0" applyFont="1" applyFill="1" applyBorder="1" applyAlignment="1">
      <alignment horizontal="left" vertical="center" wrapText="1"/>
    </xf>
    <xf numFmtId="0" fontId="49" fillId="2" borderId="24" xfId="0" applyFont="1" applyFill="1" applyBorder="1" applyAlignment="1">
      <alignment horizontal="left" vertical="center" wrapText="1"/>
    </xf>
    <xf numFmtId="0" fontId="49" fillId="2" borderId="213" xfId="0" applyFont="1" applyFill="1" applyBorder="1" applyAlignment="1">
      <alignment horizontal="center" vertical="center" wrapText="1"/>
    </xf>
    <xf numFmtId="0" fontId="49" fillId="2" borderId="104" xfId="0" applyFont="1" applyFill="1" applyBorder="1" applyAlignment="1">
      <alignment horizontal="center" vertical="center" wrapText="1"/>
    </xf>
    <xf numFmtId="0" fontId="49" fillId="2" borderId="23" xfId="0" applyFont="1" applyFill="1" applyBorder="1" applyAlignment="1">
      <alignment horizontal="left" vertical="center" wrapText="1"/>
    </xf>
    <xf numFmtId="0" fontId="49" fillId="2" borderId="20" xfId="0" applyFont="1" applyFill="1" applyBorder="1" applyAlignment="1">
      <alignment horizontal="left" vertical="center" wrapText="1"/>
    </xf>
    <xf numFmtId="0" fontId="50" fillId="9" borderId="207" xfId="0" applyFont="1" applyFill="1" applyBorder="1" applyAlignment="1">
      <alignment horizontal="center" vertical="center" wrapText="1"/>
    </xf>
    <xf numFmtId="0" fontId="49" fillId="2" borderId="14" xfId="0" applyFont="1" applyFill="1" applyBorder="1" applyAlignment="1">
      <alignment horizontal="left" vertical="center" wrapText="1"/>
    </xf>
    <xf numFmtId="0" fontId="49" fillId="2" borderId="116" xfId="0" applyFont="1" applyFill="1" applyBorder="1" applyAlignment="1">
      <alignment horizontal="center" vertical="center" wrapText="1"/>
    </xf>
    <xf numFmtId="0" fontId="49" fillId="2" borderId="12" xfId="0" applyFont="1" applyFill="1" applyBorder="1" applyAlignment="1">
      <alignment horizontal="left" vertical="center" wrapText="1"/>
    </xf>
    <xf numFmtId="0" fontId="49" fillId="2" borderId="13" xfId="0" applyFont="1" applyFill="1" applyBorder="1" applyAlignment="1">
      <alignment horizontal="left" vertical="center" wrapText="1"/>
    </xf>
    <xf numFmtId="0" fontId="49" fillId="2" borderId="9" xfId="0" applyFont="1" applyFill="1" applyBorder="1" applyAlignment="1">
      <alignment horizontal="left" vertical="center" wrapText="1"/>
    </xf>
    <xf numFmtId="0" fontId="49" fillId="2" borderId="198" xfId="0" applyFont="1" applyFill="1" applyBorder="1" applyAlignment="1">
      <alignment horizontal="center" vertical="center" wrapText="1"/>
    </xf>
    <xf numFmtId="0" fontId="49" fillId="2" borderId="117" xfId="0" applyFont="1" applyFill="1" applyBorder="1" applyAlignment="1">
      <alignment horizontal="center" vertical="center" wrapText="1"/>
    </xf>
    <xf numFmtId="0" fontId="49" fillId="2" borderId="7" xfId="0" applyFont="1" applyFill="1" applyBorder="1" applyAlignment="1">
      <alignment horizontal="left" vertical="center" wrapText="1"/>
    </xf>
    <xf numFmtId="0" fontId="49" fillId="2" borderId="8" xfId="0" applyFont="1" applyFill="1" applyBorder="1" applyAlignment="1">
      <alignment horizontal="left" vertical="center" wrapText="1"/>
    </xf>
    <xf numFmtId="0" fontId="49" fillId="2" borderId="92" xfId="0" applyFont="1" applyFill="1" applyBorder="1" applyAlignment="1">
      <alignment horizontal="left" vertical="center" wrapText="1"/>
    </xf>
    <xf numFmtId="0" fontId="50" fillId="2" borderId="214" xfId="0" applyFont="1" applyFill="1" applyBorder="1" applyAlignment="1">
      <alignment horizontal="center" vertical="center" wrapText="1"/>
    </xf>
    <xf numFmtId="0" fontId="49" fillId="2" borderId="215" xfId="0" applyFont="1" applyFill="1" applyBorder="1" applyAlignment="1">
      <alignment horizontal="center" vertical="center" wrapText="1"/>
    </xf>
    <xf numFmtId="0" fontId="49" fillId="2" borderId="91" xfId="0" applyFont="1" applyFill="1" applyBorder="1" applyAlignment="1">
      <alignment horizontal="left" vertical="center" wrapText="1"/>
    </xf>
    <xf numFmtId="0" fontId="49" fillId="2" borderId="216" xfId="0" applyFont="1" applyFill="1" applyBorder="1" applyAlignment="1">
      <alignment horizontal="left" vertical="center" wrapText="1"/>
    </xf>
    <xf numFmtId="0" fontId="49" fillId="19" borderId="4" xfId="0" applyFont="1" applyFill="1" applyBorder="1" applyAlignment="1">
      <alignment horizontal="left" vertical="center" wrapText="1"/>
    </xf>
    <xf numFmtId="0" fontId="49" fillId="19" borderId="205" xfId="0" applyFont="1" applyFill="1" applyBorder="1" applyAlignment="1">
      <alignment horizontal="center" vertical="center" wrapText="1"/>
    </xf>
    <xf numFmtId="0" fontId="49" fillId="19" borderId="60" xfId="0" applyFont="1" applyFill="1" applyBorder="1" applyAlignment="1">
      <alignment horizontal="center" vertical="center" wrapText="1"/>
    </xf>
    <xf numFmtId="0" fontId="49" fillId="19" borderId="3" xfId="0" applyFont="1" applyFill="1" applyBorder="1" applyAlignment="1">
      <alignment horizontal="left" vertical="center" wrapText="1"/>
    </xf>
    <xf numFmtId="0" fontId="49" fillId="19" borderId="0" xfId="0" applyFont="1" applyFill="1" applyAlignment="1">
      <alignment horizontal="left" vertical="center" wrapText="1"/>
    </xf>
    <xf numFmtId="0" fontId="49" fillId="19" borderId="206" xfId="0" applyFont="1" applyFill="1" applyBorder="1" applyAlignment="1">
      <alignment horizontal="left" vertical="center" wrapText="1"/>
    </xf>
    <xf numFmtId="0" fontId="49" fillId="19" borderId="207" xfId="0" applyFont="1" applyFill="1" applyBorder="1" applyAlignment="1">
      <alignment horizontal="center" vertical="center" wrapText="1"/>
    </xf>
    <xf numFmtId="0" fontId="49" fillId="19" borderId="208" xfId="0" applyFont="1" applyFill="1" applyBorder="1" applyAlignment="1">
      <alignment horizontal="center" vertical="center" wrapText="1"/>
    </xf>
    <xf numFmtId="0" fontId="49" fillId="19" borderId="209" xfId="0" applyFont="1" applyFill="1" applyBorder="1" applyAlignment="1">
      <alignment horizontal="left" vertical="center" wrapText="1"/>
    </xf>
    <xf numFmtId="0" fontId="49" fillId="19" borderId="210" xfId="0" applyFont="1" applyFill="1" applyBorder="1" applyAlignment="1">
      <alignment horizontal="left" vertical="center" wrapText="1"/>
    </xf>
    <xf numFmtId="0" fontId="49" fillId="19" borderId="29" xfId="0" applyFont="1" applyFill="1" applyBorder="1" applyAlignment="1">
      <alignment horizontal="left" vertical="center" wrapText="1"/>
    </xf>
    <xf numFmtId="0" fontId="50" fillId="19" borderId="199" xfId="0" applyFont="1" applyFill="1" applyBorder="1" applyAlignment="1">
      <alignment horizontal="center" vertical="center" wrapText="1"/>
    </xf>
    <xf numFmtId="0" fontId="49" fillId="19" borderId="200" xfId="0" applyFont="1" applyFill="1" applyBorder="1" applyAlignment="1">
      <alignment horizontal="center" vertical="center" wrapText="1"/>
    </xf>
    <xf numFmtId="0" fontId="49" fillId="19" borderId="28" xfId="0" applyFont="1" applyFill="1" applyBorder="1" applyAlignment="1">
      <alignment horizontal="left" vertical="center" wrapText="1"/>
    </xf>
    <xf numFmtId="0" fontId="49" fillId="19" borderId="25" xfId="0" applyFont="1" applyFill="1" applyBorder="1" applyAlignment="1">
      <alignment horizontal="left" vertical="center" wrapText="1"/>
    </xf>
    <xf numFmtId="0" fontId="49" fillId="6" borderId="218" xfId="0" applyFont="1" applyFill="1" applyBorder="1" applyAlignment="1">
      <alignment vertical="center" wrapText="1"/>
    </xf>
    <xf numFmtId="0" fontId="50" fillId="6" borderId="219" xfId="0" applyFont="1" applyFill="1" applyBorder="1" applyAlignment="1">
      <alignment horizontal="center" vertical="center" wrapText="1"/>
    </xf>
    <xf numFmtId="0" fontId="49" fillId="6" borderId="220" xfId="0" applyFont="1" applyFill="1" applyBorder="1" applyAlignment="1">
      <alignment vertical="center" wrapText="1"/>
    </xf>
    <xf numFmtId="0" fontId="49" fillId="6" borderId="217" xfId="0" applyFont="1" applyFill="1" applyBorder="1" applyAlignment="1">
      <alignment vertical="center" wrapText="1"/>
    </xf>
    <xf numFmtId="0" fontId="49" fillId="6" borderId="221" xfId="0" applyFont="1" applyFill="1" applyBorder="1" applyAlignment="1">
      <alignment vertical="center" wrapText="1"/>
    </xf>
    <xf numFmtId="0" fontId="49" fillId="6" borderId="206" xfId="0" applyFont="1" applyFill="1" applyBorder="1" applyAlignment="1">
      <alignment vertical="center" wrapText="1"/>
    </xf>
    <xf numFmtId="0" fontId="49" fillId="6" borderId="207" xfId="0" applyFont="1" applyFill="1" applyBorder="1" applyAlignment="1">
      <alignment horizontal="center" vertical="center" wrapText="1"/>
    </xf>
    <xf numFmtId="0" fontId="49" fillId="6" borderId="208" xfId="0" applyFont="1" applyFill="1" applyBorder="1" applyAlignment="1">
      <alignment vertical="center" wrapText="1"/>
    </xf>
    <xf numFmtId="0" fontId="49" fillId="6" borderId="209" xfId="0" applyFont="1" applyFill="1" applyBorder="1" applyAlignment="1">
      <alignment vertical="center" wrapText="1"/>
    </xf>
    <xf numFmtId="0" fontId="49" fillId="6" borderId="210" xfId="0" applyFont="1" applyFill="1" applyBorder="1" applyAlignment="1">
      <alignment vertical="center" wrapText="1"/>
    </xf>
    <xf numFmtId="0" fontId="49" fillId="6" borderId="223" xfId="0" applyFont="1" applyFill="1" applyBorder="1" applyAlignment="1">
      <alignment vertical="center" wrapText="1"/>
    </xf>
    <xf numFmtId="0" fontId="49" fillId="6" borderId="224" xfId="0" applyFont="1" applyFill="1" applyBorder="1" applyAlignment="1">
      <alignment horizontal="center" vertical="center" wrapText="1"/>
    </xf>
    <xf numFmtId="0" fontId="49" fillId="6" borderId="225" xfId="0" applyFont="1" applyFill="1" applyBorder="1" applyAlignment="1">
      <alignment vertical="center" wrapText="1"/>
    </xf>
    <xf numFmtId="0" fontId="49" fillId="6" borderId="222" xfId="0" applyFont="1" applyFill="1" applyBorder="1" applyAlignment="1">
      <alignment vertical="center" wrapText="1"/>
    </xf>
    <xf numFmtId="0" fontId="49" fillId="6" borderId="226" xfId="0" applyFont="1" applyFill="1" applyBorder="1" applyAlignment="1">
      <alignment vertical="center" wrapText="1"/>
    </xf>
    <xf numFmtId="0" fontId="49" fillId="6" borderId="228" xfId="0" applyFont="1" applyFill="1" applyBorder="1" applyAlignment="1">
      <alignment vertical="center" wrapText="1"/>
    </xf>
    <xf numFmtId="0" fontId="50" fillId="6" borderId="229" xfId="0" applyFont="1" applyFill="1" applyBorder="1" applyAlignment="1">
      <alignment horizontal="center" vertical="center" wrapText="1"/>
    </xf>
    <xf numFmtId="0" fontId="49" fillId="6" borderId="230" xfId="0" applyFont="1" applyFill="1" applyBorder="1" applyAlignment="1">
      <alignment vertical="center" wrapText="1"/>
    </xf>
    <xf numFmtId="0" fontId="49" fillId="6" borderId="231" xfId="0" applyFont="1" applyFill="1" applyBorder="1" applyAlignment="1">
      <alignment vertical="center" wrapText="1"/>
    </xf>
    <xf numFmtId="0" fontId="49" fillId="6" borderId="232" xfId="0" applyFont="1" applyFill="1" applyBorder="1" applyAlignment="1">
      <alignment vertical="center" wrapText="1"/>
    </xf>
    <xf numFmtId="0" fontId="50" fillId="6" borderId="207" xfId="0" applyFont="1" applyFill="1" applyBorder="1" applyAlignment="1">
      <alignment horizontal="center" vertical="center" wrapText="1"/>
    </xf>
    <xf numFmtId="0" fontId="49" fillId="20" borderId="207" xfId="0" applyFont="1" applyFill="1" applyBorder="1" applyAlignment="1">
      <alignment horizontal="center" vertical="center" wrapText="1"/>
    </xf>
    <xf numFmtId="0" fontId="49" fillId="6" borderId="235" xfId="0" applyFont="1" applyFill="1" applyBorder="1" applyAlignment="1">
      <alignment vertical="center" wrapText="1"/>
    </xf>
    <xf numFmtId="0" fontId="50" fillId="6" borderId="236" xfId="0" applyFont="1" applyFill="1" applyBorder="1" applyAlignment="1">
      <alignment horizontal="center" vertical="center" wrapText="1"/>
    </xf>
    <xf numFmtId="0" fontId="49" fillId="6" borderId="237" xfId="0" applyFont="1" applyFill="1" applyBorder="1" applyAlignment="1">
      <alignment vertical="center" wrapText="1"/>
    </xf>
    <xf numFmtId="0" fontId="49" fillId="6" borderId="234" xfId="0" applyFont="1" applyFill="1" applyBorder="1" applyAlignment="1">
      <alignment vertical="center" wrapText="1"/>
    </xf>
    <xf numFmtId="0" fontId="49" fillId="6" borderId="238" xfId="0" applyFont="1" applyFill="1" applyBorder="1" applyAlignment="1">
      <alignment vertical="center" wrapText="1"/>
    </xf>
    <xf numFmtId="0" fontId="49" fillId="0" borderId="227" xfId="0" applyFont="1" applyBorder="1" applyAlignment="1">
      <alignment horizontal="left" vertical="center" wrapText="1"/>
    </xf>
    <xf numFmtId="0" fontId="49" fillId="0" borderId="239" xfId="0" applyFont="1" applyBorder="1" applyAlignment="1">
      <alignment horizontal="left" vertical="center" wrapText="1"/>
    </xf>
    <xf numFmtId="0" fontId="49" fillId="0" borderId="229" xfId="0" applyFont="1" applyBorder="1" applyAlignment="1">
      <alignment horizontal="center" vertical="center" wrapText="1"/>
    </xf>
    <xf numFmtId="0" fontId="49" fillId="0" borderId="240" xfId="0" applyFont="1" applyBorder="1" applyAlignment="1">
      <alignment horizontal="center" vertical="center" wrapText="1"/>
    </xf>
    <xf numFmtId="0" fontId="49" fillId="0" borderId="241" xfId="0" applyFont="1" applyBorder="1" applyAlignment="1">
      <alignment horizontal="left" vertical="center" wrapText="1"/>
    </xf>
    <xf numFmtId="0" fontId="49" fillId="0" borderId="242" xfId="0" applyFont="1" applyBorder="1" applyAlignment="1">
      <alignment horizontal="left" vertical="center" wrapText="1"/>
    </xf>
    <xf numFmtId="0" fontId="49" fillId="0" borderId="243" xfId="0" applyFont="1" applyBorder="1" applyAlignment="1">
      <alignment horizontal="center" vertical="center" wrapText="1"/>
    </xf>
    <xf numFmtId="0" fontId="49" fillId="0" borderId="244" xfId="0" applyFont="1" applyBorder="1" applyAlignment="1">
      <alignment horizontal="center" vertical="center" wrapText="1"/>
    </xf>
    <xf numFmtId="0" fontId="49" fillId="2" borderId="231" xfId="0" applyFont="1" applyFill="1" applyBorder="1" applyAlignment="1">
      <alignment horizontal="left" vertical="center" wrapText="1"/>
    </xf>
    <xf numFmtId="0" fontId="49" fillId="0" borderId="228" xfId="0" applyFont="1" applyBorder="1" applyAlignment="1">
      <alignment horizontal="left" vertical="center" wrapText="1"/>
    </xf>
    <xf numFmtId="0" fontId="49" fillId="0" borderId="233" xfId="0" applyFont="1" applyBorder="1" applyAlignment="1">
      <alignment horizontal="center" vertical="center" wrapText="1"/>
    </xf>
    <xf numFmtId="0" fontId="49" fillId="0" borderId="230" xfId="0" applyFont="1" applyBorder="1" applyAlignment="1">
      <alignment horizontal="center" vertical="center" wrapText="1"/>
    </xf>
    <xf numFmtId="0" fontId="49" fillId="0" borderId="231" xfId="0" applyFont="1" applyBorder="1" applyAlignment="1">
      <alignment horizontal="left" vertical="center" wrapText="1"/>
    </xf>
    <xf numFmtId="0" fontId="49" fillId="6" borderId="223" xfId="0" applyFont="1" applyFill="1" applyBorder="1" applyAlignment="1">
      <alignment horizontal="left" vertical="center" wrapText="1"/>
    </xf>
    <xf numFmtId="0" fontId="49" fillId="6" borderId="225" xfId="0" applyFont="1" applyFill="1" applyBorder="1" applyAlignment="1">
      <alignment horizontal="center" vertical="center" wrapText="1"/>
    </xf>
    <xf numFmtId="0" fontId="49" fillId="6" borderId="222" xfId="0" applyFont="1" applyFill="1" applyBorder="1" applyAlignment="1">
      <alignment horizontal="left" vertical="center" wrapText="1"/>
    </xf>
    <xf numFmtId="0" fontId="49" fillId="0" borderId="38" xfId="0" applyFont="1" applyBorder="1" applyAlignment="1">
      <alignment horizontal="left" vertical="center" wrapText="1"/>
    </xf>
    <xf numFmtId="0" fontId="49" fillId="0" borderId="52" xfId="0" applyFont="1" applyBorder="1" applyAlignment="1">
      <alignment horizontal="left" vertical="center" wrapText="1"/>
    </xf>
    <xf numFmtId="0" fontId="49" fillId="0" borderId="245" xfId="0" applyFont="1" applyBorder="1" applyAlignment="1">
      <alignment horizontal="center" vertical="center" wrapText="1"/>
    </xf>
    <xf numFmtId="0" fontId="49" fillId="0" borderId="88" xfId="0" applyFont="1" applyBorder="1" applyAlignment="1">
      <alignment horizontal="center" vertical="center" wrapText="1"/>
    </xf>
    <xf numFmtId="0" fontId="49" fillId="0" borderId="246" xfId="0" applyFont="1" applyBorder="1" applyAlignment="1">
      <alignment horizontal="left" vertical="center" wrapText="1"/>
    </xf>
    <xf numFmtId="0" fontId="49" fillId="0" borderId="247" xfId="0" applyFont="1" applyBorder="1" applyAlignment="1">
      <alignment horizontal="left" vertical="center" wrapText="1"/>
    </xf>
    <xf numFmtId="0" fontId="49" fillId="0" borderId="248" xfId="0" applyFont="1" applyBorder="1" applyAlignment="1">
      <alignment horizontal="center" vertical="center" wrapText="1"/>
    </xf>
    <xf numFmtId="0" fontId="49" fillId="0" borderId="249" xfId="0" applyFont="1" applyBorder="1" applyAlignment="1">
      <alignment horizontal="center" vertical="center" wrapText="1"/>
    </xf>
    <xf numFmtId="0" fontId="49" fillId="0" borderId="250" xfId="0" applyFont="1" applyBorder="1" applyAlignment="1">
      <alignment horizontal="left" vertical="center" wrapText="1"/>
    </xf>
    <xf numFmtId="0" fontId="49" fillId="0" borderId="251" xfId="0" applyFont="1" applyBorder="1" applyAlignment="1">
      <alignment horizontal="left" vertical="center" wrapText="1"/>
    </xf>
    <xf numFmtId="0" fontId="49" fillId="0" borderId="252" xfId="0" applyFont="1" applyBorder="1" applyAlignment="1">
      <alignment horizontal="center" vertical="center" wrapText="1"/>
    </xf>
    <xf numFmtId="0" fontId="49" fillId="0" borderId="253" xfId="0" applyFont="1" applyBorder="1" applyAlignment="1">
      <alignment horizontal="center" vertical="center" wrapText="1"/>
    </xf>
    <xf numFmtId="0" fontId="49" fillId="14" borderId="212" xfId="0" applyFont="1" applyFill="1" applyBorder="1" applyAlignment="1">
      <alignment horizontal="center" vertical="center" wrapText="1"/>
    </xf>
    <xf numFmtId="0" fontId="49" fillId="0" borderId="254" xfId="0" applyFont="1" applyBorder="1" applyAlignment="1">
      <alignment horizontal="left" vertical="center" wrapText="1"/>
    </xf>
    <xf numFmtId="0" fontId="49" fillId="0" borderId="255" xfId="0" applyFont="1" applyBorder="1" applyAlignment="1">
      <alignment horizontal="left" vertical="center" wrapText="1"/>
    </xf>
    <xf numFmtId="0" fontId="49" fillId="0" borderId="256" xfId="0" applyFont="1" applyBorder="1" applyAlignment="1">
      <alignment horizontal="center" vertical="center" wrapText="1"/>
    </xf>
    <xf numFmtId="0" fontId="49" fillId="0" borderId="257" xfId="0" applyFont="1" applyBorder="1" applyAlignment="1">
      <alignment horizontal="center" vertical="center" wrapText="1"/>
    </xf>
    <xf numFmtId="0" fontId="49" fillId="0" borderId="47" xfId="0" applyFont="1" applyBorder="1" applyAlignment="1">
      <alignment horizontal="left" vertical="center" wrapText="1"/>
    </xf>
    <xf numFmtId="0" fontId="49" fillId="0" borderId="53" xfId="0" applyFont="1" applyBorder="1" applyAlignment="1">
      <alignment horizontal="left" vertical="center" wrapText="1"/>
    </xf>
    <xf numFmtId="0" fontId="49" fillId="0" borderId="258" xfId="0" applyFont="1" applyBorder="1" applyAlignment="1">
      <alignment horizontal="center" vertical="center" wrapText="1"/>
    </xf>
    <xf numFmtId="0" fontId="49" fillId="0" borderId="259" xfId="0" applyFont="1" applyBorder="1" applyAlignment="1">
      <alignment horizontal="center" vertical="center" wrapText="1"/>
    </xf>
    <xf numFmtId="0" fontId="49" fillId="14" borderId="47" xfId="0" applyFont="1" applyFill="1" applyBorder="1" applyAlignment="1">
      <alignment horizontal="left" vertical="center" wrapText="1"/>
    </xf>
    <xf numFmtId="0" fontId="49" fillId="14" borderId="53" xfId="0" applyFont="1" applyFill="1" applyBorder="1" applyAlignment="1">
      <alignment horizontal="left" vertical="center" wrapText="1"/>
    </xf>
    <xf numFmtId="0" fontId="49" fillId="14" borderId="258" xfId="0" applyFont="1" applyFill="1" applyBorder="1" applyAlignment="1">
      <alignment horizontal="center" vertical="center" wrapText="1"/>
    </xf>
    <xf numFmtId="0" fontId="49" fillId="14" borderId="259" xfId="0" applyFont="1" applyFill="1" applyBorder="1" applyAlignment="1">
      <alignment horizontal="center" vertical="center" wrapText="1"/>
    </xf>
    <xf numFmtId="0" fontId="51" fillId="14" borderId="47" xfId="0" applyFont="1" applyFill="1" applyBorder="1" applyAlignment="1">
      <alignment horizontal="left" vertical="center" wrapText="1"/>
    </xf>
    <xf numFmtId="0" fontId="51" fillId="14" borderId="53" xfId="0" applyFont="1" applyFill="1" applyBorder="1" applyAlignment="1">
      <alignment horizontal="left" vertical="center" wrapText="1"/>
    </xf>
    <xf numFmtId="0" fontId="51" fillId="14" borderId="258" xfId="0" applyFont="1" applyFill="1" applyBorder="1" applyAlignment="1">
      <alignment horizontal="center" vertical="center" wrapText="1"/>
    </xf>
    <xf numFmtId="0" fontId="51" fillId="14" borderId="259" xfId="0" applyFont="1" applyFill="1" applyBorder="1" applyAlignment="1">
      <alignment horizontal="center" vertical="center" wrapText="1"/>
    </xf>
    <xf numFmtId="0" fontId="49" fillId="19" borderId="261" xfId="0" applyFont="1" applyFill="1" applyBorder="1" applyAlignment="1">
      <alignment horizontal="center" vertical="center" wrapText="1"/>
    </xf>
    <xf numFmtId="0" fontId="49" fillId="19" borderId="262" xfId="0" applyFont="1" applyFill="1" applyBorder="1" applyAlignment="1">
      <alignment horizontal="center" vertical="center" wrapText="1"/>
    </xf>
    <xf numFmtId="0" fontId="49" fillId="19" borderId="76" xfId="0" applyFont="1" applyFill="1" applyBorder="1" applyAlignment="1">
      <alignment horizontal="left" vertical="center" wrapText="1"/>
    </xf>
    <xf numFmtId="0" fontId="49" fillId="19" borderId="260" xfId="0" applyFont="1" applyFill="1" applyBorder="1" applyAlignment="1">
      <alignment horizontal="left" vertical="center" wrapText="1"/>
    </xf>
    <xf numFmtId="0" fontId="49" fillId="6" borderId="239" xfId="0" applyFont="1" applyFill="1" applyBorder="1" applyAlignment="1">
      <alignment horizontal="left" vertical="center" wrapText="1"/>
    </xf>
    <xf numFmtId="0" fontId="49" fillId="6" borderId="229" xfId="0" applyFont="1" applyFill="1" applyBorder="1" applyAlignment="1">
      <alignment horizontal="center" vertical="center" wrapText="1"/>
    </xf>
    <xf numFmtId="0" fontId="49" fillId="6" borderId="240" xfId="0" applyFont="1" applyFill="1" applyBorder="1" applyAlignment="1">
      <alignment horizontal="center" vertical="center" wrapText="1"/>
    </xf>
    <xf numFmtId="0" fontId="49" fillId="6" borderId="227" xfId="0" applyFont="1" applyFill="1" applyBorder="1" applyAlignment="1">
      <alignment horizontal="left" vertical="center" wrapText="1"/>
    </xf>
    <xf numFmtId="0" fontId="49" fillId="6" borderId="206" xfId="0" applyFont="1" applyFill="1" applyBorder="1" applyAlignment="1">
      <alignment horizontal="left" vertical="center" wrapText="1"/>
    </xf>
    <xf numFmtId="0" fontId="49" fillId="6" borderId="208" xfId="0" applyFont="1" applyFill="1" applyBorder="1" applyAlignment="1">
      <alignment horizontal="center" vertical="center" wrapText="1"/>
    </xf>
    <xf numFmtId="0" fontId="49" fillId="6" borderId="209" xfId="0" applyFont="1" applyFill="1" applyBorder="1" applyAlignment="1">
      <alignment horizontal="left" vertical="center" wrapText="1"/>
    </xf>
    <xf numFmtId="0" fontId="49" fillId="6" borderId="235" xfId="0" applyFont="1" applyFill="1" applyBorder="1" applyAlignment="1">
      <alignment horizontal="left" vertical="center" wrapText="1"/>
    </xf>
    <xf numFmtId="0" fontId="49" fillId="6" borderId="236" xfId="0" applyFont="1" applyFill="1" applyBorder="1" applyAlignment="1">
      <alignment horizontal="center" vertical="center" wrapText="1"/>
    </xf>
    <xf numFmtId="0" fontId="49" fillId="6" borderId="237" xfId="0" applyFont="1" applyFill="1" applyBorder="1" applyAlignment="1">
      <alignment horizontal="center" vertical="center" wrapText="1"/>
    </xf>
    <xf numFmtId="0" fontId="49" fillId="6" borderId="234" xfId="0" applyFont="1" applyFill="1" applyBorder="1" applyAlignment="1">
      <alignment horizontal="left" vertical="center" wrapText="1"/>
    </xf>
    <xf numFmtId="0" fontId="49" fillId="0" borderId="239" xfId="0" applyFont="1" applyBorder="1" applyAlignment="1" applyProtection="1">
      <alignment horizontal="left" vertical="center" wrapText="1"/>
      <protection locked="0"/>
    </xf>
    <xf numFmtId="0" fontId="49" fillId="0" borderId="229" xfId="0" applyFont="1" applyBorder="1" applyAlignment="1" applyProtection="1">
      <alignment horizontal="center" vertical="center" wrapText="1"/>
      <protection locked="0"/>
    </xf>
    <xf numFmtId="0" fontId="49" fillId="0" borderId="240" xfId="0" applyFont="1" applyBorder="1" applyAlignment="1" applyProtection="1">
      <alignment horizontal="center" vertical="center" wrapText="1"/>
      <protection locked="0"/>
    </xf>
    <xf numFmtId="0" fontId="49" fillId="0" borderId="227" xfId="0" applyFont="1" applyBorder="1" applyAlignment="1" applyProtection="1">
      <alignment horizontal="left" vertical="center" wrapText="1"/>
      <protection locked="0"/>
    </xf>
    <xf numFmtId="0" fontId="49" fillId="0" borderId="206" xfId="0" applyFont="1" applyBorder="1" applyAlignment="1" applyProtection="1">
      <alignment horizontal="left" vertical="center" wrapText="1"/>
      <protection locked="0"/>
    </xf>
    <xf numFmtId="0" fontId="49" fillId="0" borderId="207" xfId="0" applyFont="1" applyBorder="1" applyAlignment="1" applyProtection="1">
      <alignment horizontal="center" vertical="center" wrapText="1"/>
      <protection locked="0"/>
    </xf>
    <xf numFmtId="0" fontId="49" fillId="0" borderId="208" xfId="0" applyFont="1" applyBorder="1" applyAlignment="1" applyProtection="1">
      <alignment horizontal="center" vertical="center" wrapText="1"/>
      <protection locked="0"/>
    </xf>
    <xf numFmtId="0" fontId="49" fillId="0" borderId="209" xfId="0" applyFont="1" applyBorder="1" applyAlignment="1" applyProtection="1">
      <alignment horizontal="left" vertical="center" wrapText="1"/>
      <protection locked="0"/>
    </xf>
    <xf numFmtId="0" fontId="49" fillId="0" borderId="223" xfId="0" applyFont="1" applyBorder="1" applyAlignment="1" applyProtection="1">
      <alignment horizontal="left" vertical="center" wrapText="1"/>
      <protection locked="0"/>
    </xf>
    <xf numFmtId="0" fontId="49" fillId="0" borderId="224" xfId="0" applyFont="1" applyBorder="1" applyAlignment="1" applyProtection="1">
      <alignment horizontal="center" vertical="center" wrapText="1"/>
      <protection locked="0"/>
    </xf>
    <xf numFmtId="0" fontId="49" fillId="0" borderId="225" xfId="0" applyFont="1" applyBorder="1" applyAlignment="1" applyProtection="1">
      <alignment horizontal="center" vertical="center" wrapText="1"/>
      <protection locked="0"/>
    </xf>
    <xf numFmtId="0" fontId="49" fillId="0" borderId="222" xfId="0" applyFont="1" applyBorder="1" applyAlignment="1" applyProtection="1">
      <alignment horizontal="left" vertical="center" wrapText="1"/>
      <protection locked="0"/>
    </xf>
    <xf numFmtId="0" fontId="49" fillId="0" borderId="228" xfId="0" applyFont="1" applyBorder="1" applyAlignment="1" applyProtection="1">
      <alignment horizontal="left" vertical="center" wrapText="1"/>
      <protection locked="0"/>
    </xf>
    <xf numFmtId="0" fontId="49" fillId="0" borderId="230" xfId="0" applyFont="1" applyBorder="1" applyAlignment="1" applyProtection="1">
      <alignment horizontal="center" vertical="center" wrapText="1"/>
      <protection locked="0"/>
    </xf>
    <xf numFmtId="0" fontId="49" fillId="0" borderId="231" xfId="0" applyFont="1" applyBorder="1" applyAlignment="1" applyProtection="1">
      <alignment horizontal="left" vertical="center" wrapText="1"/>
      <protection locked="0"/>
    </xf>
    <xf numFmtId="0" fontId="49" fillId="0" borderId="247" xfId="0" applyFont="1" applyBorder="1" applyAlignment="1" applyProtection="1">
      <alignment horizontal="left" vertical="center" wrapText="1"/>
      <protection locked="0"/>
    </xf>
    <xf numFmtId="0" fontId="49" fillId="0" borderId="248" xfId="0" applyFont="1" applyBorder="1" applyAlignment="1" applyProtection="1">
      <alignment horizontal="center" vertical="center" wrapText="1"/>
      <protection locked="0"/>
    </xf>
    <xf numFmtId="0" fontId="49" fillId="0" borderId="249" xfId="0" applyFont="1" applyBorder="1" applyAlignment="1" applyProtection="1">
      <alignment horizontal="center" vertical="center" wrapText="1"/>
      <protection locked="0"/>
    </xf>
    <xf numFmtId="0" fontId="49" fillId="0" borderId="246" xfId="0" applyFont="1" applyBorder="1" applyAlignment="1" applyProtection="1">
      <alignment horizontal="left" vertical="center" wrapText="1"/>
      <protection locked="0"/>
    </xf>
    <xf numFmtId="0" fontId="49" fillId="14" borderId="18" xfId="0" applyFont="1" applyFill="1" applyBorder="1" applyAlignment="1" applyProtection="1">
      <alignment horizontal="left" vertical="center" wrapText="1"/>
      <protection locked="0"/>
    </xf>
    <xf numFmtId="0" fontId="49" fillId="14" borderId="19" xfId="0" applyFont="1" applyFill="1" applyBorder="1" applyAlignment="1" applyProtection="1">
      <alignment horizontal="left" vertical="center" wrapText="1"/>
      <protection locked="0"/>
    </xf>
    <xf numFmtId="0" fontId="49" fillId="14" borderId="212" xfId="0" applyFont="1" applyFill="1" applyBorder="1" applyAlignment="1" applyProtection="1">
      <alignment horizontal="center" vertical="center" wrapText="1"/>
      <protection locked="0"/>
    </xf>
    <xf numFmtId="0" fontId="49" fillId="14" borderId="105" xfId="0" applyFont="1" applyFill="1" applyBorder="1" applyAlignment="1" applyProtection="1">
      <alignment horizontal="center" vertical="center" wrapText="1"/>
      <protection locked="0"/>
    </xf>
    <xf numFmtId="0" fontId="49" fillId="0" borderId="250" xfId="0" applyFont="1" applyBorder="1" applyAlignment="1" applyProtection="1">
      <alignment horizontal="left" vertical="center" wrapText="1"/>
      <protection locked="0"/>
    </xf>
    <xf numFmtId="0" fontId="49" fillId="0" borderId="251" xfId="0" applyFont="1" applyBorder="1" applyAlignment="1" applyProtection="1">
      <alignment horizontal="left" vertical="center" wrapText="1"/>
      <protection locked="0"/>
    </xf>
    <xf numFmtId="0" fontId="49" fillId="0" borderId="252" xfId="0" applyFont="1" applyBorder="1" applyAlignment="1" applyProtection="1">
      <alignment horizontal="center" vertical="center" wrapText="1"/>
      <protection locked="0"/>
    </xf>
    <xf numFmtId="0" fontId="49" fillId="0" borderId="253" xfId="0" applyFont="1" applyBorder="1" applyAlignment="1" applyProtection="1">
      <alignment horizontal="center" vertical="center" wrapText="1"/>
      <protection locked="0"/>
    </xf>
    <xf numFmtId="0" fontId="49" fillId="0" borderId="233" xfId="0" applyFont="1" applyBorder="1" applyAlignment="1" applyProtection="1">
      <alignment horizontal="center" vertical="center" wrapText="1"/>
      <protection locked="0"/>
    </xf>
    <xf numFmtId="0" fontId="52" fillId="9" borderId="239" xfId="0" applyFont="1" applyFill="1" applyBorder="1" applyAlignment="1" applyProtection="1">
      <alignment horizontal="left" vertical="center" wrapText="1"/>
      <protection locked="0"/>
    </xf>
    <xf numFmtId="0" fontId="52" fillId="9" borderId="229" xfId="0" applyFont="1" applyFill="1" applyBorder="1" applyAlignment="1" applyProtection="1">
      <alignment horizontal="center" vertical="center" wrapText="1"/>
      <protection locked="0"/>
    </xf>
    <xf numFmtId="0" fontId="52" fillId="9" borderId="240" xfId="0" applyFont="1" applyFill="1" applyBorder="1" applyAlignment="1" applyProtection="1">
      <alignment horizontal="center" vertical="center" wrapText="1"/>
      <protection locked="0"/>
    </xf>
    <xf numFmtId="0" fontId="52" fillId="9" borderId="227" xfId="0" applyFont="1" applyFill="1" applyBorder="1" applyAlignment="1" applyProtection="1">
      <alignment horizontal="left" vertical="center" wrapText="1"/>
      <protection locked="0"/>
    </xf>
    <xf numFmtId="0" fontId="49" fillId="0" borderId="263" xfId="0" applyFont="1" applyBorder="1" applyAlignment="1" applyProtection="1">
      <alignment horizontal="left" vertical="center" wrapText="1"/>
      <protection locked="0"/>
    </xf>
    <xf numFmtId="0" fontId="49" fillId="0" borderId="264" xfId="0" applyFont="1" applyBorder="1" applyAlignment="1" applyProtection="1">
      <alignment horizontal="left" vertical="center" wrapText="1"/>
      <protection locked="0"/>
    </xf>
    <xf numFmtId="0" fontId="49" fillId="0" borderId="265" xfId="0" applyFont="1" applyBorder="1" applyAlignment="1" applyProtection="1">
      <alignment horizontal="center" vertical="center" wrapText="1"/>
      <protection locked="0"/>
    </xf>
    <xf numFmtId="0" fontId="49" fillId="0" borderId="266" xfId="0" applyFont="1" applyBorder="1" applyAlignment="1" applyProtection="1">
      <alignment horizontal="center" vertical="center" wrapText="1"/>
      <protection locked="0"/>
    </xf>
    <xf numFmtId="0" fontId="49" fillId="19" borderId="3" xfId="0" applyFont="1" applyFill="1" applyBorder="1" applyAlignment="1" applyProtection="1">
      <alignment horizontal="left" vertical="center" wrapText="1"/>
      <protection locked="0"/>
    </xf>
    <xf numFmtId="0" fontId="49" fillId="19" borderId="4" xfId="0" applyFont="1" applyFill="1" applyBorder="1" applyAlignment="1" applyProtection="1">
      <alignment horizontal="left" vertical="center" wrapText="1"/>
      <protection locked="0"/>
    </xf>
    <xf numFmtId="0" fontId="49" fillId="19" borderId="205" xfId="0" applyFont="1" applyFill="1" applyBorder="1" applyAlignment="1" applyProtection="1">
      <alignment horizontal="center" vertical="center" wrapText="1"/>
      <protection locked="0"/>
    </xf>
    <xf numFmtId="0" fontId="49" fillId="19" borderId="60" xfId="0" applyFont="1" applyFill="1" applyBorder="1" applyAlignment="1" applyProtection="1">
      <alignment horizontal="center" vertical="center" wrapText="1"/>
      <protection locked="0"/>
    </xf>
    <xf numFmtId="0" fontId="49" fillId="0" borderId="217" xfId="0" applyFont="1" applyBorder="1" applyAlignment="1" applyProtection="1">
      <alignment horizontal="left" vertical="center" wrapText="1"/>
      <protection locked="0"/>
    </xf>
    <xf numFmtId="0" fontId="49" fillId="0" borderId="218" xfId="0" applyFont="1" applyBorder="1" applyAlignment="1" applyProtection="1">
      <alignment horizontal="left" vertical="center" wrapText="1"/>
      <protection locked="0"/>
    </xf>
    <xf numFmtId="0" fontId="49" fillId="0" borderId="219" xfId="0" applyFont="1" applyBorder="1" applyAlignment="1" applyProtection="1">
      <alignment horizontal="center" vertical="center" wrapText="1"/>
      <protection locked="0"/>
    </xf>
    <xf numFmtId="0" fontId="49" fillId="0" borderId="220" xfId="0" applyFont="1" applyBorder="1" applyAlignment="1" applyProtection="1">
      <alignment horizontal="center" vertical="center" wrapText="1"/>
      <protection locked="0"/>
    </xf>
    <xf numFmtId="0" fontId="49" fillId="0" borderId="234" xfId="0" applyFont="1" applyBorder="1" applyAlignment="1" applyProtection="1">
      <alignment horizontal="left" vertical="center" wrapText="1"/>
      <protection locked="0"/>
    </xf>
    <xf numFmtId="0" fontId="49" fillId="0" borderId="235" xfId="0" applyFont="1" applyBorder="1" applyAlignment="1" applyProtection="1">
      <alignment horizontal="left" vertical="center" wrapText="1"/>
      <protection locked="0"/>
    </xf>
    <xf numFmtId="0" fontId="49" fillId="0" borderId="236" xfId="0" applyFont="1" applyBorder="1" applyAlignment="1" applyProtection="1">
      <alignment horizontal="center" vertical="center" wrapText="1"/>
      <protection locked="0"/>
    </xf>
    <xf numFmtId="0" fontId="49" fillId="0" borderId="237" xfId="0" applyFont="1" applyBorder="1" applyAlignment="1" applyProtection="1">
      <alignment horizontal="center" vertical="center" wrapText="1"/>
      <protection locked="0"/>
    </xf>
    <xf numFmtId="0" fontId="49" fillId="19" borderId="108" xfId="0" applyFont="1" applyFill="1" applyBorder="1" applyAlignment="1" applyProtection="1">
      <alignment horizontal="left" vertical="center" wrapText="1"/>
      <protection locked="0"/>
    </xf>
    <xf numFmtId="0" fontId="49" fillId="19" borderId="124" xfId="0" applyFont="1" applyFill="1" applyBorder="1" applyAlignment="1" applyProtection="1">
      <alignment horizontal="left" vertical="center" wrapText="1"/>
      <protection locked="0"/>
    </xf>
    <xf numFmtId="0" fontId="49" fillId="19" borderId="204" xfId="0" applyFont="1" applyFill="1" applyBorder="1" applyAlignment="1" applyProtection="1">
      <alignment horizontal="center" vertical="center" wrapText="1"/>
      <protection locked="0"/>
    </xf>
    <xf numFmtId="0" fontId="49" fillId="19" borderId="197" xfId="0" applyFont="1" applyFill="1" applyBorder="1" applyAlignment="1" applyProtection="1">
      <alignment horizontal="center" vertical="center" wrapText="1"/>
      <protection locked="0"/>
    </xf>
    <xf numFmtId="0" fontId="49" fillId="0" borderId="33" xfId="0" applyFont="1" applyBorder="1" applyAlignment="1" applyProtection="1">
      <alignment horizontal="left" vertical="center" wrapText="1"/>
      <protection locked="0"/>
    </xf>
    <xf numFmtId="0" fontId="49" fillId="0" borderId="202" xfId="0" applyFont="1" applyBorder="1" applyAlignment="1" applyProtection="1">
      <alignment horizontal="left" vertical="center" wrapText="1"/>
      <protection locked="0"/>
    </xf>
    <xf numFmtId="0" fontId="49" fillId="0" borderId="203" xfId="0" applyFont="1" applyBorder="1" applyAlignment="1" applyProtection="1">
      <alignment horizontal="center" vertical="center" wrapText="1"/>
      <protection locked="0"/>
    </xf>
    <xf numFmtId="0" fontId="49" fillId="0" borderId="201" xfId="0" applyFont="1" applyBorder="1" applyAlignment="1" applyProtection="1">
      <alignment horizontal="center" vertical="center" wrapText="1"/>
      <protection locked="0"/>
    </xf>
    <xf numFmtId="0" fontId="49" fillId="0" borderId="241" xfId="0" applyFont="1" applyBorder="1" applyAlignment="1" applyProtection="1">
      <alignment horizontal="left" vertical="center" wrapText="1"/>
      <protection locked="0"/>
    </xf>
    <xf numFmtId="0" fontId="49" fillId="0" borderId="242" xfId="0" applyFont="1" applyBorder="1" applyAlignment="1" applyProtection="1">
      <alignment horizontal="left" vertical="center" wrapText="1"/>
      <protection locked="0"/>
    </xf>
    <xf numFmtId="0" fontId="49" fillId="0" borderId="243" xfId="0" applyFont="1" applyBorder="1" applyAlignment="1" applyProtection="1">
      <alignment horizontal="center" vertical="center" wrapText="1"/>
      <protection locked="0"/>
    </xf>
    <xf numFmtId="0" fontId="49" fillId="0" borderId="244" xfId="0" applyFont="1" applyBorder="1" applyAlignment="1" applyProtection="1">
      <alignment horizontal="center" vertical="center" wrapText="1"/>
      <protection locked="0"/>
    </xf>
    <xf numFmtId="0" fontId="49" fillId="14" borderId="50" xfId="0" applyFont="1" applyFill="1" applyBorder="1" applyAlignment="1" applyProtection="1">
      <alignment horizontal="left" vertical="center" wrapText="1"/>
      <protection locked="0"/>
    </xf>
    <xf numFmtId="0" fontId="49" fillId="14" borderId="269" xfId="0" applyFont="1" applyFill="1" applyBorder="1" applyAlignment="1" applyProtection="1">
      <alignment horizontal="left" vertical="center" wrapText="1"/>
      <protection locked="0"/>
    </xf>
    <xf numFmtId="0" fontId="49" fillId="14" borderId="270" xfId="0" applyFont="1" applyFill="1" applyBorder="1" applyAlignment="1" applyProtection="1">
      <alignment horizontal="center" vertical="center" wrapText="1"/>
      <protection locked="0"/>
    </xf>
    <xf numFmtId="0" fontId="49" fillId="14" borderId="271" xfId="0" applyFont="1" applyFill="1" applyBorder="1" applyAlignment="1" applyProtection="1">
      <alignment horizontal="center" vertical="center" wrapText="1"/>
      <protection locked="0"/>
    </xf>
    <xf numFmtId="0" fontId="49" fillId="19" borderId="76" xfId="0" applyFont="1" applyFill="1" applyBorder="1" applyAlignment="1" applyProtection="1">
      <alignment horizontal="left" vertical="center" wrapText="1"/>
      <protection locked="0"/>
    </xf>
    <xf numFmtId="0" fontId="49" fillId="19" borderId="260" xfId="0" applyFont="1" applyFill="1" applyBorder="1" applyAlignment="1" applyProtection="1">
      <alignment horizontal="left" vertical="center" wrapText="1"/>
      <protection locked="0"/>
    </xf>
    <xf numFmtId="0" fontId="49" fillId="19" borderId="261" xfId="0" applyFont="1" applyFill="1" applyBorder="1" applyAlignment="1" applyProtection="1">
      <alignment horizontal="center" vertical="center" wrapText="1"/>
      <protection locked="0"/>
    </xf>
    <xf numFmtId="0" fontId="49" fillId="19" borderId="262" xfId="0" applyFont="1" applyFill="1" applyBorder="1" applyAlignment="1" applyProtection="1">
      <alignment horizontal="center" vertical="center" wrapText="1"/>
      <protection locked="0"/>
    </xf>
    <xf numFmtId="0" fontId="49" fillId="6" borderId="239" xfId="0" applyFont="1" applyFill="1" applyBorder="1" applyAlignment="1" applyProtection="1">
      <alignment horizontal="left" vertical="center" wrapText="1"/>
      <protection locked="0"/>
    </xf>
    <xf numFmtId="0" fontId="49" fillId="6" borderId="229" xfId="0" applyFont="1" applyFill="1" applyBorder="1" applyAlignment="1" applyProtection="1">
      <alignment horizontal="center" vertical="center" wrapText="1"/>
      <protection locked="0"/>
    </xf>
    <xf numFmtId="0" fontId="49" fillId="6" borderId="240" xfId="0" applyFont="1" applyFill="1" applyBorder="1" applyAlignment="1" applyProtection="1">
      <alignment horizontal="center" vertical="center" wrapText="1"/>
      <protection locked="0"/>
    </xf>
    <xf numFmtId="0" fontId="49" fillId="6" borderId="227" xfId="0" applyFont="1" applyFill="1" applyBorder="1" applyAlignment="1" applyProtection="1">
      <alignment horizontal="left" vertical="center" wrapText="1"/>
      <protection locked="0"/>
    </xf>
    <xf numFmtId="0" fontId="49" fillId="6" borderId="206" xfId="0" applyFont="1" applyFill="1" applyBorder="1" applyAlignment="1" applyProtection="1">
      <alignment horizontal="left" vertical="center" wrapText="1"/>
      <protection locked="0"/>
    </xf>
    <xf numFmtId="0" fontId="49" fillId="6" borderId="207" xfId="0" applyFont="1" applyFill="1" applyBorder="1" applyAlignment="1" applyProtection="1">
      <alignment horizontal="center" vertical="center" wrapText="1"/>
      <protection locked="0"/>
    </xf>
    <xf numFmtId="0" fontId="49" fillId="6" borderId="208" xfId="0" applyFont="1" applyFill="1" applyBorder="1" applyAlignment="1" applyProtection="1">
      <alignment horizontal="center" vertical="center" wrapText="1"/>
      <protection locked="0"/>
    </xf>
    <xf numFmtId="0" fontId="49" fillId="6" borderId="209" xfId="0" applyFont="1" applyFill="1" applyBorder="1" applyAlignment="1" applyProtection="1">
      <alignment horizontal="left" vertical="center" wrapText="1"/>
      <protection locked="0"/>
    </xf>
    <xf numFmtId="0" fontId="50" fillId="6" borderId="207" xfId="0" applyFont="1" applyFill="1" applyBorder="1" applyAlignment="1" applyProtection="1">
      <alignment horizontal="center" vertical="center" wrapText="1"/>
      <protection locked="0"/>
    </xf>
    <xf numFmtId="0" fontId="49" fillId="6" borderId="235" xfId="0" applyFont="1" applyFill="1" applyBorder="1" applyAlignment="1" applyProtection="1">
      <alignment horizontal="left" vertical="center" wrapText="1"/>
      <protection locked="0"/>
    </xf>
    <xf numFmtId="0" fontId="49" fillId="6" borderId="236" xfId="0" applyFont="1" applyFill="1" applyBorder="1" applyAlignment="1" applyProtection="1">
      <alignment horizontal="center" vertical="center" wrapText="1"/>
      <protection locked="0"/>
    </xf>
    <xf numFmtId="0" fontId="49" fillId="6" borderId="237" xfId="0" applyFont="1" applyFill="1" applyBorder="1" applyAlignment="1" applyProtection="1">
      <alignment horizontal="center" vertical="center" wrapText="1"/>
      <protection locked="0"/>
    </xf>
    <xf numFmtId="0" fontId="49" fillId="6" borderId="234" xfId="0" applyFont="1" applyFill="1" applyBorder="1" applyAlignment="1" applyProtection="1">
      <alignment horizontal="left" vertical="center" wrapText="1"/>
      <protection locked="0"/>
    </xf>
    <xf numFmtId="0" fontId="49" fillId="14" borderId="202" xfId="0" applyFont="1" applyFill="1" applyBorder="1" applyAlignment="1">
      <alignment horizontal="left" vertical="center" wrapText="1"/>
    </xf>
    <xf numFmtId="0" fontId="49" fillId="14" borderId="203" xfId="0" applyFont="1" applyFill="1" applyBorder="1" applyAlignment="1">
      <alignment horizontal="center" vertical="center" wrapText="1"/>
    </xf>
    <xf numFmtId="0" fontId="49" fillId="14" borderId="201" xfId="0" applyFont="1" applyFill="1" applyBorder="1" applyAlignment="1">
      <alignment horizontal="center" vertical="center" wrapText="1"/>
    </xf>
    <xf numFmtId="0" fontId="49" fillId="14" borderId="33" xfId="0" applyFont="1" applyFill="1" applyBorder="1" applyAlignment="1">
      <alignment horizontal="left" vertical="center" wrapText="1"/>
    </xf>
    <xf numFmtId="0" fontId="49" fillId="14" borderId="31" xfId="0" applyFont="1" applyFill="1" applyBorder="1" applyAlignment="1">
      <alignment horizontal="left" vertical="center" wrapText="1"/>
    </xf>
    <xf numFmtId="0" fontId="49" fillId="14" borderId="228" xfId="0" applyFont="1" applyFill="1" applyBorder="1" applyAlignment="1">
      <alignment horizontal="left" vertical="center" wrapText="1"/>
    </xf>
    <xf numFmtId="0" fontId="49" fillId="14" borderId="233" xfId="0" applyFont="1" applyFill="1" applyBorder="1" applyAlignment="1">
      <alignment horizontal="center" vertical="center" wrapText="1"/>
    </xf>
    <xf numFmtId="0" fontId="49" fillId="14" borderId="230" xfId="0" applyFont="1" applyFill="1" applyBorder="1" applyAlignment="1">
      <alignment horizontal="center" vertical="center" wrapText="1"/>
    </xf>
    <xf numFmtId="0" fontId="49" fillId="14" borderId="231" xfId="0" applyFont="1" applyFill="1" applyBorder="1" applyAlignment="1">
      <alignment horizontal="left" vertical="center" wrapText="1"/>
    </xf>
    <xf numFmtId="0" fontId="49" fillId="14" borderId="232" xfId="0" applyFont="1" applyFill="1" applyBorder="1" applyAlignment="1">
      <alignment horizontal="left" vertical="center" wrapText="1"/>
    </xf>
    <xf numFmtId="0" fontId="49" fillId="14" borderId="223" xfId="0" applyFont="1" applyFill="1" applyBorder="1" applyAlignment="1">
      <alignment horizontal="left" vertical="center" wrapText="1"/>
    </xf>
    <xf numFmtId="0" fontId="49" fillId="14" borderId="224" xfId="0" applyFont="1" applyFill="1" applyBorder="1" applyAlignment="1">
      <alignment horizontal="center" vertical="center" wrapText="1"/>
    </xf>
    <xf numFmtId="0" fontId="49" fillId="14" borderId="225" xfId="0" applyFont="1" applyFill="1" applyBorder="1" applyAlignment="1">
      <alignment horizontal="center" vertical="center" wrapText="1"/>
    </xf>
    <xf numFmtId="0" fontId="49" fillId="14" borderId="222" xfId="0" applyFont="1" applyFill="1" applyBorder="1" applyAlignment="1">
      <alignment horizontal="left" vertical="center" wrapText="1"/>
    </xf>
    <xf numFmtId="0" fontId="49" fillId="14" borderId="226" xfId="0" applyFont="1" applyFill="1" applyBorder="1" applyAlignment="1">
      <alignment horizontal="left" vertical="center" wrapText="1"/>
    </xf>
    <xf numFmtId="0" fontId="49" fillId="14" borderId="52" xfId="0" applyFont="1" applyFill="1" applyBorder="1" applyAlignment="1">
      <alignment horizontal="left" vertical="center" wrapText="1"/>
    </xf>
    <xf numFmtId="0" fontId="49" fillId="14" borderId="245" xfId="0" applyFont="1" applyFill="1" applyBorder="1" applyAlignment="1">
      <alignment horizontal="center" vertical="center" wrapText="1"/>
    </xf>
    <xf numFmtId="0" fontId="49" fillId="14" borderId="88" xfId="0" applyFont="1" applyFill="1" applyBorder="1" applyAlignment="1">
      <alignment horizontal="center" vertical="center" wrapText="1"/>
    </xf>
    <xf numFmtId="0" fontId="49" fillId="14" borderId="38" xfId="0" applyFont="1" applyFill="1" applyBorder="1" applyAlignment="1">
      <alignment horizontal="left" vertical="center" wrapText="1"/>
    </xf>
    <xf numFmtId="0" fontId="49" fillId="14" borderId="39" xfId="0" applyFont="1" applyFill="1" applyBorder="1" applyAlignment="1">
      <alignment horizontal="left" vertical="center" wrapText="1"/>
    </xf>
    <xf numFmtId="0" fontId="49" fillId="0" borderId="232" xfId="0" applyFont="1" applyBorder="1" applyAlignment="1">
      <alignment horizontal="left" vertical="center" wrapText="1"/>
    </xf>
    <xf numFmtId="0" fontId="49" fillId="0" borderId="223" xfId="0" applyFont="1" applyBorder="1" applyAlignment="1">
      <alignment horizontal="left" vertical="center" wrapText="1"/>
    </xf>
    <xf numFmtId="0" fontId="49" fillId="0" borderId="224" xfId="0" applyFont="1" applyBorder="1" applyAlignment="1">
      <alignment horizontal="center" vertical="center" wrapText="1"/>
    </xf>
    <xf numFmtId="0" fontId="49" fillId="0" borderId="225" xfId="0" applyFont="1" applyBorder="1" applyAlignment="1">
      <alignment horizontal="center" vertical="center" wrapText="1"/>
    </xf>
    <xf numFmtId="0" fontId="49" fillId="0" borderId="222" xfId="0" applyFont="1" applyBorder="1" applyAlignment="1">
      <alignment horizontal="left" vertical="center" wrapText="1"/>
    </xf>
    <xf numFmtId="0" fontId="49" fillId="0" borderId="226" xfId="0" applyFont="1" applyBorder="1" applyAlignment="1">
      <alignment horizontal="left" vertical="center" wrapText="1"/>
    </xf>
    <xf numFmtId="0" fontId="49" fillId="0" borderId="39" xfId="0" applyFont="1" applyBorder="1" applyAlignment="1">
      <alignment horizontal="left" vertical="center" wrapText="1"/>
    </xf>
    <xf numFmtId="0" fontId="49" fillId="0" borderId="212" xfId="0" applyFont="1" applyBorder="1" applyAlignment="1">
      <alignment horizontal="center" vertical="center" wrapText="1"/>
    </xf>
    <xf numFmtId="0" fontId="49" fillId="6" borderId="75" xfId="0" applyFont="1" applyFill="1" applyBorder="1" applyAlignment="1">
      <alignment horizontal="left" vertical="center" wrapText="1"/>
    </xf>
    <xf numFmtId="0" fontId="49" fillId="6" borderId="272" xfId="0" applyFont="1" applyFill="1" applyBorder="1" applyAlignment="1">
      <alignment horizontal="center" vertical="center" wrapText="1"/>
    </xf>
    <xf numFmtId="0" fontId="49" fillId="6" borderId="140" xfId="0" applyFont="1" applyFill="1" applyBorder="1" applyAlignment="1">
      <alignment horizontal="center" vertical="center" wrapText="1"/>
    </xf>
    <xf numFmtId="0" fontId="49" fillId="6" borderId="69" xfId="0" applyFont="1" applyFill="1" applyBorder="1" applyAlignment="1">
      <alignment horizontal="left" vertical="center" wrapText="1"/>
    </xf>
    <xf numFmtId="0" fontId="49" fillId="6" borderId="70" xfId="0" applyFont="1" applyFill="1" applyBorder="1" applyAlignment="1">
      <alignment horizontal="left" vertical="center" wrapText="1"/>
    </xf>
    <xf numFmtId="0" fontId="49" fillId="14" borderId="199" xfId="0" applyFont="1" applyFill="1" applyBorder="1" applyAlignment="1">
      <alignment horizontal="center" vertical="center" wrapText="1"/>
    </xf>
    <xf numFmtId="0" fontId="49" fillId="2" borderId="224" xfId="0" applyFont="1" applyFill="1" applyBorder="1" applyAlignment="1">
      <alignment horizontal="center" vertical="center" wrapText="1"/>
    </xf>
    <xf numFmtId="0" fontId="49" fillId="2" borderId="245" xfId="0" applyFont="1" applyFill="1" applyBorder="1" applyAlignment="1">
      <alignment horizontal="center" vertical="center" wrapText="1"/>
    </xf>
    <xf numFmtId="0" fontId="49" fillId="2" borderId="212" xfId="0" applyFont="1" applyFill="1" applyBorder="1" applyAlignment="1">
      <alignment horizontal="center" vertical="center" wrapText="1"/>
    </xf>
    <xf numFmtId="0" fontId="49" fillId="19" borderId="228" xfId="0" applyFont="1" applyFill="1" applyBorder="1" applyAlignment="1">
      <alignment horizontal="left" vertical="center" wrapText="1"/>
    </xf>
    <xf numFmtId="0" fontId="49" fillId="19" borderId="233" xfId="0" applyFont="1" applyFill="1" applyBorder="1" applyAlignment="1">
      <alignment horizontal="center" vertical="center" wrapText="1"/>
    </xf>
    <xf numFmtId="0" fontId="49" fillId="19" borderId="230" xfId="0" applyFont="1" applyFill="1" applyBorder="1" applyAlignment="1">
      <alignment horizontal="center" vertical="center" wrapText="1"/>
    </xf>
    <xf numFmtId="0" fontId="49" fillId="19" borderId="231" xfId="0" applyFont="1" applyFill="1" applyBorder="1" applyAlignment="1">
      <alignment horizontal="left" vertical="center" wrapText="1"/>
    </xf>
    <xf numFmtId="0" fontId="49" fillId="19" borderId="232" xfId="0" applyFont="1" applyFill="1" applyBorder="1" applyAlignment="1">
      <alignment horizontal="left" vertical="center" wrapText="1"/>
    </xf>
    <xf numFmtId="0" fontId="49" fillId="19" borderId="223" xfId="0" applyFont="1" applyFill="1" applyBorder="1" applyAlignment="1">
      <alignment horizontal="left" vertical="center" wrapText="1"/>
    </xf>
    <xf numFmtId="0" fontId="49" fillId="19" borderId="224" xfId="0" applyFont="1" applyFill="1" applyBorder="1" applyAlignment="1">
      <alignment horizontal="center" vertical="center" wrapText="1"/>
    </xf>
    <xf numFmtId="0" fontId="49" fillId="19" borderId="225" xfId="0" applyFont="1" applyFill="1" applyBorder="1" applyAlignment="1">
      <alignment horizontal="center" vertical="center" wrapText="1"/>
    </xf>
    <xf numFmtId="0" fontId="49" fillId="19" borderId="222" xfId="0" applyFont="1" applyFill="1" applyBorder="1" applyAlignment="1">
      <alignment horizontal="left" vertical="center" wrapText="1"/>
    </xf>
    <xf numFmtId="0" fontId="49" fillId="19" borderId="226" xfId="0" applyFont="1" applyFill="1" applyBorder="1" applyAlignment="1">
      <alignment horizontal="left" vertical="center" wrapText="1"/>
    </xf>
    <xf numFmtId="0" fontId="49" fillId="19" borderId="52" xfId="0" applyFont="1" applyFill="1" applyBorder="1" applyAlignment="1">
      <alignment horizontal="left" vertical="center" wrapText="1"/>
    </xf>
    <xf numFmtId="0" fontId="49" fillId="19" borderId="245" xfId="0" applyFont="1" applyFill="1" applyBorder="1" applyAlignment="1">
      <alignment horizontal="center" vertical="center" wrapText="1"/>
    </xf>
    <xf numFmtId="0" fontId="49" fillId="19" borderId="88" xfId="0" applyFont="1" applyFill="1" applyBorder="1" applyAlignment="1">
      <alignment horizontal="center" vertical="center" wrapText="1"/>
    </xf>
    <xf numFmtId="0" fontId="49" fillId="19" borderId="38" xfId="0" applyFont="1" applyFill="1" applyBorder="1" applyAlignment="1">
      <alignment horizontal="left" vertical="center" wrapText="1"/>
    </xf>
    <xf numFmtId="0" fontId="49" fillId="19" borderId="39" xfId="0" applyFont="1" applyFill="1" applyBorder="1" applyAlignment="1">
      <alignment horizontal="left" vertical="center" wrapText="1"/>
    </xf>
    <xf numFmtId="0" fontId="49" fillId="19" borderId="199" xfId="0" applyFont="1" applyFill="1" applyBorder="1" applyAlignment="1">
      <alignment horizontal="center" vertical="center" wrapText="1"/>
    </xf>
    <xf numFmtId="0" fontId="49" fillId="0" borderId="211" xfId="0" applyFont="1" applyBorder="1" applyAlignment="1">
      <alignment horizontal="center" vertical="center" wrapText="1"/>
    </xf>
    <xf numFmtId="0" fontId="49" fillId="19" borderId="24" xfId="0" applyFont="1" applyFill="1" applyBorder="1" applyAlignment="1">
      <alignment horizontal="left" vertical="center" wrapText="1"/>
    </xf>
    <xf numFmtId="0" fontId="49" fillId="19" borderId="213" xfId="0" applyFont="1" applyFill="1" applyBorder="1" applyAlignment="1">
      <alignment horizontal="center" vertical="center" wrapText="1"/>
    </xf>
    <xf numFmtId="0" fontId="49" fillId="19" borderId="104" xfId="0" applyFont="1" applyFill="1" applyBorder="1" applyAlignment="1">
      <alignment horizontal="center" vertical="center" wrapText="1"/>
    </xf>
    <xf numFmtId="0" fontId="49" fillId="19" borderId="23" xfId="0" applyFont="1" applyFill="1" applyBorder="1" applyAlignment="1">
      <alignment horizontal="left" vertical="center" wrapText="1"/>
    </xf>
    <xf numFmtId="0" fontId="49" fillId="19" borderId="20" xfId="0" applyFont="1" applyFill="1" applyBorder="1" applyAlignment="1">
      <alignment horizontal="left" vertical="center" wrapText="1"/>
    </xf>
    <xf numFmtId="0" fontId="49" fillId="0" borderId="218" xfId="0" applyFont="1" applyBorder="1" applyAlignment="1">
      <alignment horizontal="left" vertical="center" wrapText="1"/>
    </xf>
    <xf numFmtId="0" fontId="49" fillId="0" borderId="219" xfId="0" applyFont="1" applyBorder="1" applyAlignment="1">
      <alignment horizontal="center" vertical="center" wrapText="1"/>
    </xf>
    <xf numFmtId="0" fontId="49" fillId="0" borderId="220" xfId="0" applyFont="1" applyBorder="1" applyAlignment="1">
      <alignment horizontal="center" vertical="center" wrapText="1"/>
    </xf>
    <xf numFmtId="0" fontId="49" fillId="0" borderId="217" xfId="0" applyFont="1" applyBorder="1" applyAlignment="1">
      <alignment horizontal="left" vertical="center" wrapText="1"/>
    </xf>
    <xf numFmtId="0" fontId="49" fillId="0" borderId="221" xfId="0" applyFont="1" applyBorder="1" applyAlignment="1">
      <alignment horizontal="left" vertical="center" wrapText="1"/>
    </xf>
    <xf numFmtId="0" fontId="49" fillId="20" borderId="224" xfId="0" applyFont="1" applyFill="1" applyBorder="1" applyAlignment="1">
      <alignment horizontal="center" vertical="center" wrapText="1"/>
    </xf>
    <xf numFmtId="0" fontId="49" fillId="0" borderId="273" xfId="0" applyFont="1" applyBorder="1" applyAlignment="1">
      <alignment horizontal="left" vertical="center" wrapText="1"/>
    </xf>
    <xf numFmtId="0" fontId="49" fillId="20" borderId="229" xfId="0" applyFont="1" applyFill="1" applyBorder="1" applyAlignment="1">
      <alignment horizontal="center" vertical="center" wrapText="1"/>
    </xf>
    <xf numFmtId="0" fontId="49" fillId="20" borderId="212" xfId="0" applyFont="1" applyFill="1" applyBorder="1" applyAlignment="1">
      <alignment horizontal="center" vertical="center" wrapText="1"/>
    </xf>
    <xf numFmtId="0" fontId="49" fillId="14" borderId="239" xfId="0" applyFont="1" applyFill="1" applyBorder="1" applyAlignment="1">
      <alignment horizontal="left" vertical="center" wrapText="1"/>
    </xf>
    <xf numFmtId="0" fontId="49" fillId="14" borderId="229" xfId="0" applyFont="1" applyFill="1" applyBorder="1" applyAlignment="1">
      <alignment horizontal="center" vertical="center" wrapText="1"/>
    </xf>
    <xf numFmtId="0" fontId="49" fillId="14" borderId="240" xfId="0" applyFont="1" applyFill="1" applyBorder="1" applyAlignment="1">
      <alignment horizontal="center" vertical="center" wrapText="1"/>
    </xf>
    <xf numFmtId="0" fontId="49" fillId="14" borderId="227" xfId="0" applyFont="1" applyFill="1" applyBorder="1" applyAlignment="1">
      <alignment horizontal="left" vertical="center" wrapText="1"/>
    </xf>
    <xf numFmtId="0" fontId="49" fillId="14" borderId="273" xfId="0" applyFont="1" applyFill="1" applyBorder="1" applyAlignment="1">
      <alignment horizontal="left" vertical="center" wrapText="1"/>
    </xf>
    <xf numFmtId="0" fontId="49" fillId="9" borderId="208" xfId="0" applyFont="1" applyFill="1" applyBorder="1" applyAlignment="1">
      <alignment vertical="center" wrapText="1"/>
    </xf>
    <xf numFmtId="0" fontId="49" fillId="9" borderId="223" xfId="0" applyFont="1" applyFill="1" applyBorder="1" applyAlignment="1">
      <alignment horizontal="left" vertical="center" wrapText="1"/>
    </xf>
    <xf numFmtId="0" fontId="49" fillId="9" borderId="224" xfId="0" applyFont="1" applyFill="1" applyBorder="1" applyAlignment="1">
      <alignment horizontal="center" vertical="center" wrapText="1"/>
    </xf>
    <xf numFmtId="0" fontId="49" fillId="9" borderId="225" xfId="0" applyFont="1" applyFill="1" applyBorder="1" applyAlignment="1">
      <alignment vertical="center" wrapText="1"/>
    </xf>
    <xf numFmtId="0" fontId="49" fillId="9" borderId="222" xfId="0" applyFont="1" applyFill="1" applyBorder="1" applyAlignment="1">
      <alignment horizontal="left" vertical="center" wrapText="1"/>
    </xf>
    <xf numFmtId="0" fontId="49" fillId="9" borderId="226" xfId="0" applyFont="1" applyFill="1" applyBorder="1" applyAlignment="1">
      <alignment horizontal="left" vertical="center" wrapText="1"/>
    </xf>
    <xf numFmtId="0" fontId="49" fillId="19" borderId="251" xfId="0" applyFont="1" applyFill="1" applyBorder="1" applyAlignment="1">
      <alignment horizontal="left" vertical="center" wrapText="1"/>
    </xf>
    <xf numFmtId="0" fontId="49" fillId="19" borderId="252" xfId="0" applyFont="1" applyFill="1" applyBorder="1" applyAlignment="1">
      <alignment horizontal="center" vertical="center" wrapText="1"/>
    </xf>
    <xf numFmtId="0" fontId="49" fillId="19" borderId="253" xfId="0" applyFont="1" applyFill="1" applyBorder="1" applyAlignment="1">
      <alignment horizontal="center" vertical="center" wrapText="1"/>
    </xf>
    <xf numFmtId="0" fontId="49" fillId="19" borderId="250" xfId="0" applyFont="1" applyFill="1" applyBorder="1" applyAlignment="1">
      <alignment horizontal="left" vertical="center" wrapText="1"/>
    </xf>
    <xf numFmtId="0" fontId="49" fillId="19" borderId="274" xfId="0" applyFont="1" applyFill="1" applyBorder="1" applyAlignment="1">
      <alignment horizontal="left" vertical="center" wrapText="1"/>
    </xf>
    <xf numFmtId="0" fontId="49" fillId="20" borderId="252" xfId="0" applyFont="1" applyFill="1" applyBorder="1" applyAlignment="1">
      <alignment horizontal="center" vertical="center" wrapText="1"/>
    </xf>
    <xf numFmtId="0" fontId="49" fillId="19" borderId="4" xfId="0" applyFont="1" applyFill="1" applyBorder="1" applyAlignment="1">
      <alignment vertical="center" wrapText="1"/>
    </xf>
    <xf numFmtId="0" fontId="49" fillId="2" borderId="218" xfId="0" applyFont="1" applyFill="1" applyBorder="1" applyAlignment="1">
      <alignment horizontal="left" vertical="center" wrapText="1"/>
    </xf>
    <xf numFmtId="0" fontId="50" fillId="2" borderId="219" xfId="0" applyFont="1" applyFill="1" applyBorder="1" applyAlignment="1">
      <alignment horizontal="center" vertical="center" wrapText="1"/>
    </xf>
    <xf numFmtId="0" fontId="49" fillId="2" borderId="275" xfId="0" applyFont="1" applyFill="1" applyBorder="1" applyAlignment="1">
      <alignment horizontal="center" vertical="center" wrapText="1"/>
    </xf>
    <xf numFmtId="0" fontId="49" fillId="2" borderId="220" xfId="0" applyFont="1" applyFill="1" applyBorder="1" applyAlignment="1">
      <alignment horizontal="left" vertical="center" wrapText="1"/>
    </xf>
    <xf numFmtId="0" fontId="49" fillId="2" borderId="206" xfId="0" applyFont="1" applyFill="1" applyBorder="1" applyAlignment="1">
      <alignment horizontal="left" vertical="center" wrapText="1"/>
    </xf>
    <xf numFmtId="0" fontId="50" fillId="2" borderId="207" xfId="0" applyFont="1" applyFill="1" applyBorder="1" applyAlignment="1">
      <alignment horizontal="center" vertical="center" wrapText="1"/>
    </xf>
    <xf numFmtId="0" fontId="49" fillId="2" borderId="276" xfId="0" applyFont="1" applyFill="1" applyBorder="1" applyAlignment="1">
      <alignment horizontal="center" vertical="center" wrapText="1"/>
    </xf>
    <xf numFmtId="0" fontId="49" fillId="2" borderId="208" xfId="0" applyFont="1" applyFill="1" applyBorder="1" applyAlignment="1">
      <alignment horizontal="left" vertical="center" wrapText="1"/>
    </xf>
    <xf numFmtId="0" fontId="49" fillId="2" borderId="207" xfId="0" applyFont="1" applyFill="1" applyBorder="1" applyAlignment="1">
      <alignment horizontal="center" vertical="center" wrapText="1"/>
    </xf>
    <xf numFmtId="0" fontId="49" fillId="2" borderId="223" xfId="0" applyFont="1" applyFill="1" applyBorder="1" applyAlignment="1">
      <alignment horizontal="left" vertical="center" wrapText="1"/>
    </xf>
    <xf numFmtId="0" fontId="49" fillId="2" borderId="277" xfId="0" applyFont="1" applyFill="1" applyBorder="1" applyAlignment="1">
      <alignment horizontal="center" vertical="center" wrapText="1"/>
    </xf>
    <xf numFmtId="0" fontId="49" fillId="2" borderId="225" xfId="0" applyFont="1" applyFill="1" applyBorder="1" applyAlignment="1">
      <alignment horizontal="left" vertical="center" wrapText="1"/>
    </xf>
    <xf numFmtId="0" fontId="50" fillId="2" borderId="229" xfId="0" applyFont="1" applyFill="1" applyBorder="1" applyAlignment="1">
      <alignment horizontal="center" vertical="center" wrapText="1"/>
    </xf>
    <xf numFmtId="0" fontId="49" fillId="2" borderId="278" xfId="0" applyFont="1" applyFill="1" applyBorder="1" applyAlignment="1">
      <alignment horizontal="center" vertical="center" wrapText="1"/>
    </xf>
    <xf numFmtId="0" fontId="49" fillId="2" borderId="239" xfId="0" applyFont="1" applyFill="1" applyBorder="1" applyAlignment="1">
      <alignment horizontal="left" vertical="center" wrapText="1"/>
    </xf>
    <xf numFmtId="0" fontId="49" fillId="2" borderId="240" xfId="0" applyFont="1" applyFill="1" applyBorder="1" applyAlignment="1">
      <alignment horizontal="left" vertical="center" wrapText="1"/>
    </xf>
    <xf numFmtId="0" fontId="49" fillId="2" borderId="279" xfId="0" applyFont="1" applyFill="1" applyBorder="1" applyAlignment="1">
      <alignment horizontal="left" vertical="center" wrapText="1"/>
    </xf>
    <xf numFmtId="0" fontId="49" fillId="2" borderId="236" xfId="0" applyFont="1" applyFill="1" applyBorder="1" applyAlignment="1">
      <alignment horizontal="center" vertical="center" wrapText="1"/>
    </xf>
    <xf numFmtId="0" fontId="49" fillId="2" borderId="280" xfId="0" applyFont="1" applyFill="1" applyBorder="1" applyAlignment="1">
      <alignment horizontal="center" vertical="center" wrapText="1"/>
    </xf>
    <xf numFmtId="0" fontId="49" fillId="2" borderId="235" xfId="0" applyFont="1" applyFill="1" applyBorder="1" applyAlignment="1">
      <alignment horizontal="left" vertical="center" wrapText="1"/>
    </xf>
    <xf numFmtId="0" fontId="49" fillId="2" borderId="237" xfId="0" applyFont="1" applyFill="1" applyBorder="1" applyAlignment="1">
      <alignment horizontal="left" vertical="center" wrapText="1"/>
    </xf>
    <xf numFmtId="49" fontId="49" fillId="0" borderId="203" xfId="0" applyNumberFormat="1" applyFont="1" applyBorder="1" applyAlignment="1">
      <alignment horizontal="center" vertical="center" wrapText="1"/>
    </xf>
    <xf numFmtId="49" fontId="49" fillId="0" borderId="207" xfId="0" applyNumberFormat="1" applyFont="1" applyBorder="1" applyAlignment="1">
      <alignment horizontal="center" vertical="center" wrapText="1"/>
    </xf>
    <xf numFmtId="49" fontId="49" fillId="0" borderId="205" xfId="0" applyNumberFormat="1" applyFont="1" applyBorder="1" applyAlignment="1">
      <alignment horizontal="center" vertical="center" wrapText="1"/>
    </xf>
    <xf numFmtId="49" fontId="49" fillId="0" borderId="198" xfId="0" applyNumberFormat="1" applyFont="1" applyBorder="1" applyAlignment="1">
      <alignment horizontal="center" vertical="center" wrapText="1"/>
    </xf>
    <xf numFmtId="49" fontId="49" fillId="0" borderId="211" xfId="0" applyNumberFormat="1" applyFont="1" applyBorder="1" applyAlignment="1">
      <alignment horizontal="center" vertical="center" wrapText="1"/>
    </xf>
    <xf numFmtId="49" fontId="49" fillId="14" borderId="205" xfId="0" applyNumberFormat="1" applyFont="1" applyFill="1" applyBorder="1" applyAlignment="1">
      <alignment horizontal="center" vertical="center" wrapText="1"/>
    </xf>
    <xf numFmtId="49" fontId="49" fillId="14" borderId="207" xfId="0" applyNumberFormat="1" applyFont="1" applyFill="1" applyBorder="1" applyAlignment="1">
      <alignment horizontal="center" vertical="center" wrapText="1"/>
    </xf>
    <xf numFmtId="49" fontId="49" fillId="14" borderId="212" xfId="0" applyNumberFormat="1" applyFont="1" applyFill="1" applyBorder="1" applyAlignment="1">
      <alignment horizontal="center" vertical="center" wrapText="1"/>
    </xf>
    <xf numFmtId="49" fontId="49" fillId="19" borderId="213" xfId="0" applyNumberFormat="1" applyFont="1" applyFill="1" applyBorder="1" applyAlignment="1">
      <alignment horizontal="center" vertical="center" wrapText="1"/>
    </xf>
    <xf numFmtId="49" fontId="49" fillId="19" borderId="207" xfId="0" applyNumberFormat="1" applyFont="1" applyFill="1" applyBorder="1" applyAlignment="1">
      <alignment horizontal="center" vertical="center" wrapText="1"/>
    </xf>
    <xf numFmtId="49" fontId="49" fillId="19" borderId="199" xfId="0" applyNumberFormat="1" applyFont="1" applyFill="1" applyBorder="1" applyAlignment="1">
      <alignment horizontal="center" vertical="center" wrapText="1"/>
    </xf>
    <xf numFmtId="49" fontId="49" fillId="0" borderId="219" xfId="0" applyNumberFormat="1" applyFont="1" applyBorder="1" applyAlignment="1">
      <alignment horizontal="center" vertical="center" wrapText="1"/>
    </xf>
    <xf numFmtId="49" fontId="49" fillId="0" borderId="233" xfId="0" applyNumberFormat="1" applyFont="1" applyBorder="1" applyAlignment="1">
      <alignment horizontal="center" vertical="center" wrapText="1"/>
    </xf>
    <xf numFmtId="49" fontId="49" fillId="0" borderId="229" xfId="0" applyNumberFormat="1" applyFont="1" applyBorder="1" applyAlignment="1">
      <alignment horizontal="center" vertical="center" wrapText="1"/>
    </xf>
    <xf numFmtId="49" fontId="49" fillId="0" borderId="212" xfId="0" applyNumberFormat="1" applyFont="1" applyBorder="1" applyAlignment="1">
      <alignment horizontal="center" vertical="center" wrapText="1"/>
    </xf>
    <xf numFmtId="0" fontId="49" fillId="3" borderId="29" xfId="0" applyFont="1" applyFill="1" applyBorder="1" applyAlignment="1">
      <alignment horizontal="left" vertical="center" wrapText="1"/>
    </xf>
    <xf numFmtId="49" fontId="49" fillId="3" borderId="199" xfId="0" applyNumberFormat="1" applyFont="1" applyFill="1" applyBorder="1" applyAlignment="1">
      <alignment horizontal="center" vertical="center" wrapText="1"/>
    </xf>
    <xf numFmtId="0" fontId="49" fillId="3" borderId="200" xfId="0" applyFont="1" applyFill="1" applyBorder="1" applyAlignment="1">
      <alignment horizontal="center" vertical="center" wrapText="1"/>
    </xf>
    <xf numFmtId="0" fontId="49" fillId="3" borderId="28" xfId="0" applyFont="1" applyFill="1" applyBorder="1" applyAlignment="1">
      <alignment horizontal="left" vertical="center" wrapText="1"/>
    </xf>
    <xf numFmtId="0" fontId="50" fillId="0" borderId="207" xfId="0" applyFont="1" applyBorder="1" applyAlignment="1">
      <alignment horizontal="center" vertical="center" wrapText="1"/>
    </xf>
    <xf numFmtId="0" fontId="49" fillId="6" borderId="7" xfId="0" applyFont="1" applyFill="1" applyBorder="1" applyAlignment="1">
      <alignment horizontal="left" vertical="center" wrapText="1"/>
    </xf>
    <xf numFmtId="0" fontId="49" fillId="6" borderId="9" xfId="0" applyFont="1" applyFill="1" applyBorder="1" applyAlignment="1">
      <alignment horizontal="left" vertical="center" wrapText="1"/>
    </xf>
    <xf numFmtId="0" fontId="49" fillId="6" borderId="198" xfId="0" applyFont="1" applyFill="1" applyBorder="1" applyAlignment="1">
      <alignment horizontal="center" vertical="center" wrapText="1"/>
    </xf>
    <xf numFmtId="0" fontId="49" fillId="6" borderId="117" xfId="0" applyFont="1" applyFill="1" applyBorder="1" applyAlignment="1">
      <alignment horizontal="center" vertical="center" wrapText="1"/>
    </xf>
    <xf numFmtId="0" fontId="49" fillId="6" borderId="8" xfId="0" applyFont="1" applyFill="1" applyBorder="1" applyAlignment="1">
      <alignment horizontal="left" vertical="center" wrapText="1"/>
    </xf>
    <xf numFmtId="0" fontId="49" fillId="6" borderId="24" xfId="0" applyFont="1" applyFill="1" applyBorder="1" applyAlignment="1">
      <alignment horizontal="left" vertical="center" wrapText="1"/>
    </xf>
    <xf numFmtId="0" fontId="49" fillId="6" borderId="213" xfId="0" applyFont="1" applyFill="1" applyBorder="1" applyAlignment="1">
      <alignment horizontal="center" vertical="center" wrapText="1"/>
    </xf>
    <xf numFmtId="0" fontId="49" fillId="6" borderId="104" xfId="0" applyFont="1" applyFill="1" applyBorder="1" applyAlignment="1">
      <alignment horizontal="center" vertical="center" wrapText="1"/>
    </xf>
    <xf numFmtId="0" fontId="49" fillId="6" borderId="23" xfId="0" applyFont="1" applyFill="1" applyBorder="1" applyAlignment="1">
      <alignment horizontal="left" vertical="center" wrapText="1"/>
    </xf>
    <xf numFmtId="0" fontId="49" fillId="6" borderId="20" xfId="0" applyFont="1" applyFill="1" applyBorder="1" applyAlignment="1">
      <alignment horizontal="left" vertical="center" wrapText="1"/>
    </xf>
    <xf numFmtId="0" fontId="49" fillId="6" borderId="210" xfId="0" applyFont="1" applyFill="1" applyBorder="1" applyAlignment="1">
      <alignment horizontal="left" vertical="center" wrapText="1"/>
    </xf>
    <xf numFmtId="0" fontId="49" fillId="6" borderId="29" xfId="0" applyFont="1" applyFill="1" applyBorder="1" applyAlignment="1">
      <alignment horizontal="left" vertical="center" wrapText="1"/>
    </xf>
    <xf numFmtId="0" fontId="49" fillId="6" borderId="199" xfId="0" applyFont="1" applyFill="1" applyBorder="1" applyAlignment="1">
      <alignment horizontal="center" vertical="center" wrapText="1"/>
    </xf>
    <xf numFmtId="0" fontId="49" fillId="6" borderId="200" xfId="0" applyFont="1" applyFill="1" applyBorder="1" applyAlignment="1">
      <alignment horizontal="center" vertical="center" wrapText="1"/>
    </xf>
    <xf numFmtId="0" fontId="49" fillId="6" borderId="28" xfId="0" applyFont="1" applyFill="1" applyBorder="1" applyAlignment="1">
      <alignment horizontal="left" vertical="center" wrapText="1"/>
    </xf>
    <xf numFmtId="0" fontId="49" fillId="6" borderId="25" xfId="0" applyFont="1" applyFill="1" applyBorder="1" applyAlignment="1">
      <alignment horizontal="left" vertical="center" wrapText="1"/>
    </xf>
    <xf numFmtId="49" fontId="50" fillId="0" borderId="207" xfId="0" applyNumberFormat="1" applyFont="1" applyBorder="1" applyAlignment="1">
      <alignment horizontal="center" vertical="center" wrapText="1"/>
    </xf>
    <xf numFmtId="49" fontId="50" fillId="0" borderId="211" xfId="0" applyNumberFormat="1" applyFont="1" applyBorder="1" applyAlignment="1">
      <alignment horizontal="center" vertical="center" wrapText="1"/>
    </xf>
    <xf numFmtId="0" fontId="50" fillId="14" borderId="207" xfId="0" applyFont="1" applyFill="1" applyBorder="1" applyAlignment="1">
      <alignment horizontal="center" vertical="center" wrapText="1"/>
    </xf>
    <xf numFmtId="0" fontId="49" fillId="14" borderId="281" xfId="0" applyFont="1" applyFill="1" applyBorder="1" applyAlignment="1">
      <alignment horizontal="left" vertical="center" wrapText="1"/>
    </xf>
    <xf numFmtId="0" fontId="49" fillId="6" borderId="60" xfId="0" applyFont="1" applyFill="1" applyBorder="1" applyAlignment="1">
      <alignment horizontal="center" vertical="center" wrapText="1"/>
    </xf>
    <xf numFmtId="0" fontId="49" fillId="6" borderId="3" xfId="0" applyFont="1" applyFill="1" applyBorder="1" applyAlignment="1">
      <alignment horizontal="left" vertical="center" wrapText="1"/>
    </xf>
    <xf numFmtId="0" fontId="49" fillId="6" borderId="250" xfId="0" applyFont="1" applyFill="1" applyBorder="1" applyAlignment="1">
      <alignment horizontal="left" vertical="center" wrapText="1"/>
    </xf>
    <xf numFmtId="0" fontId="49" fillId="6" borderId="4" xfId="0" applyFont="1" applyFill="1" applyBorder="1" applyAlignment="1">
      <alignment horizontal="left" vertical="center" wrapText="1"/>
    </xf>
    <xf numFmtId="0" fontId="49" fillId="14" borderId="69" xfId="0" applyFont="1" applyFill="1" applyBorder="1" applyAlignment="1">
      <alignment horizontal="left" vertical="center" wrapText="1"/>
    </xf>
    <xf numFmtId="0" fontId="49" fillId="14" borderId="75" xfId="0" applyFont="1" applyFill="1" applyBorder="1" applyAlignment="1">
      <alignment horizontal="left" vertical="center" wrapText="1"/>
    </xf>
    <xf numFmtId="0" fontId="49" fillId="14" borderId="272" xfId="0" applyFont="1" applyFill="1" applyBorder="1" applyAlignment="1">
      <alignment horizontal="center" vertical="center" wrapText="1"/>
    </xf>
    <xf numFmtId="0" fontId="49" fillId="14" borderId="140" xfId="0" applyFont="1" applyFill="1" applyBorder="1" applyAlignment="1">
      <alignment horizontal="center" vertical="center" wrapText="1"/>
    </xf>
    <xf numFmtId="0" fontId="49" fillId="0" borderId="241" xfId="0" applyFont="1" applyBorder="1" applyAlignment="1">
      <alignment vertical="center" wrapText="1"/>
    </xf>
    <xf numFmtId="0" fontId="49" fillId="14" borderId="124" xfId="0" applyFont="1" applyFill="1" applyBorder="1" applyAlignment="1">
      <alignment horizontal="left" vertical="center" wrapText="1"/>
    </xf>
    <xf numFmtId="0" fontId="49" fillId="14" borderId="204" xfId="0" applyFont="1" applyFill="1" applyBorder="1" applyAlignment="1">
      <alignment horizontal="center" vertical="center" wrapText="1"/>
    </xf>
    <xf numFmtId="0" fontId="49" fillId="14" borderId="197" xfId="0" applyFont="1" applyFill="1" applyBorder="1" applyAlignment="1">
      <alignment horizontal="center" vertical="center" wrapText="1"/>
    </xf>
    <xf numFmtId="0" fontId="49" fillId="14" borderId="108" xfId="0" applyFont="1" applyFill="1" applyBorder="1" applyAlignment="1">
      <alignment horizontal="left" vertical="center" wrapText="1"/>
    </xf>
    <xf numFmtId="0" fontId="49" fillId="0" borderId="227" xfId="0" applyFont="1" applyBorder="1" applyAlignment="1">
      <alignment vertical="center" wrapText="1"/>
    </xf>
    <xf numFmtId="0" fontId="49" fillId="2" borderId="229" xfId="0" applyFont="1" applyFill="1" applyBorder="1" applyAlignment="1">
      <alignment horizontal="center" vertical="center" wrapText="1"/>
    </xf>
    <xf numFmtId="0" fontId="49" fillId="2" borderId="240" xfId="0" applyFont="1" applyFill="1" applyBorder="1" applyAlignment="1">
      <alignment horizontal="center" vertical="center" wrapText="1"/>
    </xf>
    <xf numFmtId="0" fontId="49" fillId="2" borderId="227" xfId="0" applyFont="1" applyFill="1" applyBorder="1" applyAlignment="1">
      <alignment horizontal="left" vertical="center" wrapText="1"/>
    </xf>
    <xf numFmtId="0" fontId="49" fillId="2" borderId="255" xfId="0" applyFont="1" applyFill="1" applyBorder="1" applyAlignment="1">
      <alignment horizontal="left" vertical="center" wrapText="1"/>
    </xf>
    <xf numFmtId="0" fontId="49" fillId="2" borderId="256" xfId="0" applyFont="1" applyFill="1" applyBorder="1" applyAlignment="1">
      <alignment horizontal="center" vertical="center" wrapText="1"/>
    </xf>
    <xf numFmtId="0" fontId="49" fillId="2" borderId="257" xfId="0" applyFont="1" applyFill="1" applyBorder="1" applyAlignment="1">
      <alignment horizontal="center" vertical="center" wrapText="1"/>
    </xf>
    <xf numFmtId="0" fontId="49" fillId="2" borderId="254" xfId="0" applyFont="1" applyFill="1" applyBorder="1" applyAlignment="1">
      <alignment horizontal="left" vertical="center" wrapText="1"/>
    </xf>
    <xf numFmtId="0" fontId="49" fillId="2" borderId="228" xfId="0" applyFont="1" applyFill="1" applyBorder="1" applyAlignment="1">
      <alignment horizontal="left" vertical="center" wrapText="1"/>
    </xf>
    <xf numFmtId="0" fontId="49" fillId="2" borderId="233" xfId="0" applyFont="1" applyFill="1" applyBorder="1" applyAlignment="1">
      <alignment horizontal="center" vertical="center" wrapText="1"/>
    </xf>
    <xf numFmtId="0" fontId="49" fillId="2" borderId="230" xfId="0" applyFont="1" applyFill="1" applyBorder="1" applyAlignment="1">
      <alignment horizontal="center" vertical="center" wrapText="1"/>
    </xf>
    <xf numFmtId="0" fontId="49" fillId="0" borderId="209" xfId="0" applyFont="1" applyBorder="1" applyAlignment="1">
      <alignment vertical="center" wrapText="1"/>
    </xf>
    <xf numFmtId="0" fontId="49" fillId="2" borderId="208" xfId="0" applyFont="1" applyFill="1" applyBorder="1" applyAlignment="1">
      <alignment horizontal="center" vertical="center" wrapText="1"/>
    </xf>
    <xf numFmtId="0" fontId="49" fillId="2" borderId="209" xfId="0" applyFont="1" applyFill="1" applyBorder="1" applyAlignment="1">
      <alignment horizontal="left" vertical="center" wrapText="1"/>
    </xf>
    <xf numFmtId="0" fontId="49" fillId="2" borderId="242" xfId="0" applyFont="1" applyFill="1" applyBorder="1" applyAlignment="1">
      <alignment horizontal="left" vertical="center" wrapText="1"/>
    </xf>
    <xf numFmtId="0" fontId="49" fillId="2" borderId="243" xfId="0" applyFont="1" applyFill="1" applyBorder="1" applyAlignment="1">
      <alignment horizontal="center" vertical="center" wrapText="1"/>
    </xf>
    <xf numFmtId="0" fontId="49" fillId="2" borderId="244" xfId="0" applyFont="1" applyFill="1" applyBorder="1" applyAlignment="1">
      <alignment horizontal="center" vertical="center" wrapText="1"/>
    </xf>
    <xf numFmtId="0" fontId="49" fillId="2" borderId="241" xfId="0" applyFont="1" applyFill="1" applyBorder="1" applyAlignment="1">
      <alignment horizontal="left" vertical="center" wrapText="1"/>
    </xf>
    <xf numFmtId="0" fontId="49" fillId="2" borderId="19" xfId="0" applyFont="1" applyFill="1" applyBorder="1" applyAlignment="1">
      <alignment horizontal="left" vertical="center" wrapText="1"/>
    </xf>
    <xf numFmtId="0" fontId="49" fillId="2" borderId="105" xfId="0" applyFont="1" applyFill="1" applyBorder="1" applyAlignment="1">
      <alignment horizontal="center" vertical="center" wrapText="1"/>
    </xf>
    <xf numFmtId="0" fontId="49" fillId="2" borderId="18" xfId="0" applyFont="1" applyFill="1" applyBorder="1" applyAlignment="1">
      <alignment horizontal="left" vertical="center" wrapText="1"/>
    </xf>
    <xf numFmtId="0" fontId="49" fillId="2" borderId="4" xfId="0" applyFont="1" applyFill="1" applyBorder="1" applyAlignment="1">
      <alignment horizontal="left" vertical="center" wrapText="1"/>
    </xf>
    <xf numFmtId="0" fontId="49" fillId="2" borderId="205" xfId="0" applyFont="1" applyFill="1" applyBorder="1" applyAlignment="1">
      <alignment horizontal="center" vertical="center" wrapText="1"/>
    </xf>
    <xf numFmtId="0" fontId="49" fillId="2" borderId="60" xfId="0" applyFont="1" applyFill="1" applyBorder="1" applyAlignment="1">
      <alignment horizontal="center" vertical="center" wrapText="1"/>
    </xf>
    <xf numFmtId="0" fontId="49" fillId="2" borderId="3" xfId="0" applyFont="1" applyFill="1" applyBorder="1" applyAlignment="1">
      <alignment horizontal="left" vertical="center" wrapText="1"/>
    </xf>
    <xf numFmtId="0" fontId="49" fillId="6" borderId="14" xfId="0" applyFont="1" applyFill="1" applyBorder="1" applyAlignment="1">
      <alignment horizontal="left" vertical="center" wrapText="1"/>
    </xf>
    <xf numFmtId="0" fontId="49" fillId="6" borderId="211" xfId="0" applyFont="1" applyFill="1" applyBorder="1" applyAlignment="1">
      <alignment horizontal="center" vertical="center" wrapText="1"/>
    </xf>
    <xf numFmtId="0" fontId="49" fillId="6" borderId="116" xfId="0" applyFont="1" applyFill="1" applyBorder="1" applyAlignment="1">
      <alignment horizontal="center" vertical="center" wrapText="1"/>
    </xf>
    <xf numFmtId="0" fontId="49" fillId="6" borderId="12" xfId="0" applyFont="1" applyFill="1" applyBorder="1" applyAlignment="1">
      <alignment horizontal="left" vertical="center" wrapText="1"/>
    </xf>
    <xf numFmtId="0" fontId="49" fillId="2" borderId="18" xfId="0" applyFont="1" applyFill="1" applyBorder="1" applyAlignment="1">
      <alignment vertical="center" wrapText="1"/>
    </xf>
    <xf numFmtId="0" fontId="49" fillId="2" borderId="250" xfId="0" applyFont="1" applyFill="1" applyBorder="1" applyAlignment="1">
      <alignment vertical="center" wrapText="1"/>
    </xf>
    <xf numFmtId="0" fontId="49" fillId="2" borderId="251" xfId="0" applyFont="1" applyFill="1" applyBorder="1" applyAlignment="1">
      <alignment horizontal="left" vertical="center" wrapText="1"/>
    </xf>
    <xf numFmtId="0" fontId="49" fillId="2" borderId="252" xfId="0" applyFont="1" applyFill="1" applyBorder="1" applyAlignment="1">
      <alignment horizontal="center" vertical="center" wrapText="1"/>
    </xf>
    <xf numFmtId="0" fontId="49" fillId="2" borderId="253" xfId="0" applyFont="1" applyFill="1" applyBorder="1" applyAlignment="1">
      <alignment horizontal="center" vertical="center" wrapText="1"/>
    </xf>
    <xf numFmtId="0" fontId="49" fillId="2" borderId="250" xfId="0" applyFont="1" applyFill="1" applyBorder="1" applyAlignment="1">
      <alignment horizontal="left" vertical="center" wrapText="1"/>
    </xf>
    <xf numFmtId="0" fontId="49" fillId="2" borderId="209" xfId="0" applyFont="1" applyFill="1" applyBorder="1" applyAlignment="1">
      <alignment vertical="center" wrapText="1"/>
    </xf>
    <xf numFmtId="0" fontId="49" fillId="2" borderId="206" xfId="0" applyFont="1" applyFill="1" applyBorder="1" applyAlignment="1">
      <alignment vertical="center" wrapText="1"/>
    </xf>
    <xf numFmtId="0" fontId="49" fillId="2" borderId="242" xfId="0" applyFont="1" applyFill="1" applyBorder="1" applyAlignment="1">
      <alignment vertical="center" wrapText="1"/>
    </xf>
    <xf numFmtId="0" fontId="49" fillId="20" borderId="243" xfId="0" applyFont="1" applyFill="1" applyBorder="1" applyAlignment="1">
      <alignment horizontal="center" vertical="center" wrapText="1"/>
    </xf>
    <xf numFmtId="0" fontId="49" fillId="2" borderId="255" xfId="0" applyFont="1" applyFill="1" applyBorder="1" applyAlignment="1">
      <alignment vertical="center" wrapText="1"/>
    </xf>
    <xf numFmtId="0" fontId="49" fillId="2" borderId="237" xfId="0" applyFont="1" applyFill="1" applyBorder="1" applyAlignment="1">
      <alignment horizontal="center" vertical="center" wrapText="1"/>
    </xf>
    <xf numFmtId="0" fontId="49" fillId="2" borderId="234" xfId="0" applyFont="1" applyFill="1" applyBorder="1" applyAlignment="1">
      <alignment horizontal="left" vertical="center" wrapText="1"/>
    </xf>
    <xf numFmtId="0" fontId="49" fillId="0" borderId="218" xfId="0" applyFont="1" applyBorder="1" applyAlignment="1">
      <alignment vertical="center" wrapText="1"/>
    </xf>
    <xf numFmtId="0" fontId="49" fillId="0" borderId="19" xfId="0" applyFont="1" applyBorder="1" applyAlignment="1">
      <alignment vertical="center" wrapText="1"/>
    </xf>
    <xf numFmtId="0" fontId="49" fillId="0" borderId="250" xfId="0" applyFont="1" applyBorder="1" applyAlignment="1">
      <alignment vertical="center" wrapText="1"/>
    </xf>
    <xf numFmtId="0" fontId="49" fillId="0" borderId="251" xfId="0" applyFont="1" applyBorder="1" applyAlignment="1">
      <alignment vertical="center" wrapText="1"/>
    </xf>
    <xf numFmtId="0" fontId="49" fillId="0" borderId="206" xfId="0" applyFont="1" applyBorder="1" applyAlignment="1">
      <alignment vertical="center" wrapText="1"/>
    </xf>
    <xf numFmtId="0" fontId="49" fillId="0" borderId="242" xfId="0" applyFont="1" applyBorder="1" applyAlignment="1">
      <alignment vertical="center" wrapText="1"/>
    </xf>
    <xf numFmtId="0" fontId="49" fillId="14" borderId="69" xfId="0" applyFont="1" applyFill="1" applyBorder="1" applyAlignment="1">
      <alignment vertical="center" wrapText="1"/>
    </xf>
    <xf numFmtId="0" fontId="49" fillId="14" borderId="75" xfId="0" applyFont="1" applyFill="1" applyBorder="1" applyAlignment="1">
      <alignment vertical="center" wrapText="1"/>
    </xf>
    <xf numFmtId="0" fontId="49" fillId="20" borderId="272" xfId="0" applyFont="1" applyFill="1" applyBorder="1" applyAlignment="1">
      <alignment horizontal="center" vertical="center" wrapText="1"/>
    </xf>
    <xf numFmtId="0" fontId="49" fillId="2" borderId="239" xfId="0" applyFont="1" applyFill="1" applyBorder="1" applyAlignment="1">
      <alignment vertical="center" wrapText="1"/>
    </xf>
    <xf numFmtId="0" fontId="49" fillId="0" borderId="222" xfId="0" applyFont="1" applyBorder="1" applyAlignment="1">
      <alignment vertical="center" wrapText="1"/>
    </xf>
    <xf numFmtId="0" fontId="49" fillId="2" borderId="223" xfId="0" applyFont="1" applyFill="1" applyBorder="1" applyAlignment="1">
      <alignment vertical="center" wrapText="1"/>
    </xf>
    <xf numFmtId="0" fontId="49" fillId="2" borderId="225" xfId="0" applyFont="1" applyFill="1" applyBorder="1" applyAlignment="1">
      <alignment horizontal="center" vertical="center" wrapText="1"/>
    </xf>
    <xf numFmtId="0" fontId="49" fillId="2" borderId="222" xfId="0" applyFont="1" applyFill="1" applyBorder="1" applyAlignment="1">
      <alignment horizontal="left" vertical="center" wrapText="1"/>
    </xf>
    <xf numFmtId="0" fontId="49" fillId="2" borderId="251" xfId="0" applyFont="1" applyFill="1" applyBorder="1" applyAlignment="1">
      <alignment vertical="center" wrapText="1"/>
    </xf>
    <xf numFmtId="0" fontId="49" fillId="2" borderId="19" xfId="0" applyFont="1" applyFill="1" applyBorder="1" applyAlignment="1">
      <alignment vertical="center" wrapText="1"/>
    </xf>
    <xf numFmtId="0" fontId="49" fillId="2" borderId="222" xfId="0" applyFont="1" applyFill="1" applyBorder="1" applyAlignment="1">
      <alignment vertical="center" wrapText="1"/>
    </xf>
    <xf numFmtId="0" fontId="49" fillId="9" borderId="283" xfId="0" applyFont="1" applyFill="1" applyBorder="1" applyAlignment="1">
      <alignment horizontal="center" vertical="center" wrapText="1"/>
    </xf>
    <xf numFmtId="0" fontId="49" fillId="0" borderId="126" xfId="0" applyFont="1" applyBorder="1" applyAlignment="1">
      <alignment horizontal="center" vertical="center" wrapText="1"/>
    </xf>
    <xf numFmtId="0" fontId="52" fillId="9" borderId="286" xfId="0" applyFont="1" applyFill="1" applyBorder="1" applyAlignment="1" applyProtection="1">
      <alignment horizontal="center" vertical="center" wrapText="1"/>
      <protection locked="0"/>
    </xf>
    <xf numFmtId="49" fontId="50" fillId="0" borderId="32" xfId="0" applyNumberFormat="1" applyFont="1" applyBorder="1" applyAlignment="1">
      <alignment horizontal="center" vertical="center" wrapText="1"/>
    </xf>
    <xf numFmtId="49" fontId="50" fillId="0" borderId="5" xfId="0" applyNumberFormat="1" applyFont="1" applyBorder="1" applyAlignment="1">
      <alignment horizontal="center" vertical="center" wrapText="1"/>
    </xf>
    <xf numFmtId="49" fontId="50" fillId="0" borderId="137" xfId="0" applyNumberFormat="1" applyFont="1" applyBorder="1" applyAlignment="1">
      <alignment horizontal="center" vertical="center" wrapText="1"/>
    </xf>
    <xf numFmtId="0" fontId="49" fillId="14" borderId="1" xfId="0" applyFont="1" applyFill="1" applyBorder="1" applyAlignment="1">
      <alignment horizontal="center" vertical="center" wrapText="1"/>
    </xf>
    <xf numFmtId="0" fontId="49" fillId="9" borderId="295" xfId="0" applyFont="1" applyFill="1" applyBorder="1" applyAlignment="1">
      <alignment horizontal="center" vertical="center" wrapText="1"/>
    </xf>
    <xf numFmtId="0" fontId="50" fillId="14" borderId="26" xfId="0" applyFont="1" applyFill="1" applyBorder="1" applyAlignment="1">
      <alignment horizontal="center" vertical="center" wrapText="1"/>
    </xf>
    <xf numFmtId="0" fontId="49" fillId="0" borderId="32" xfId="0" applyFont="1" applyBorder="1" applyAlignment="1">
      <alignment horizontal="center" vertical="center" wrapText="1"/>
    </xf>
    <xf numFmtId="0" fontId="49" fillId="0" borderId="295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center" wrapText="1"/>
    </xf>
    <xf numFmtId="0" fontId="49" fillId="0" borderId="21" xfId="0" applyFont="1" applyBorder="1" applyAlignment="1">
      <alignment horizontal="center" vertical="center" wrapText="1"/>
    </xf>
    <xf numFmtId="0" fontId="50" fillId="0" borderId="89" xfId="0" applyFont="1" applyBorder="1" applyAlignment="1">
      <alignment horizontal="center" vertical="center" wrapText="1"/>
    </xf>
    <xf numFmtId="0" fontId="49" fillId="14" borderId="295" xfId="0" applyFont="1" applyFill="1" applyBorder="1" applyAlignment="1">
      <alignment horizontal="center" vertical="center" wrapText="1"/>
    </xf>
    <xf numFmtId="0" fontId="50" fillId="14" borderId="1" xfId="0" applyFont="1" applyFill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50" fillId="14" borderId="16" xfId="0" applyFont="1" applyFill="1" applyBorder="1" applyAlignment="1">
      <alignment horizontal="center" vertical="center" wrapText="1"/>
    </xf>
    <xf numFmtId="0" fontId="49" fillId="2" borderId="21" xfId="0" applyFont="1" applyFill="1" applyBorder="1" applyAlignment="1">
      <alignment horizontal="center" vertical="center" wrapText="1"/>
    </xf>
    <xf numFmtId="0" fontId="50" fillId="9" borderId="295" xfId="0" applyFont="1" applyFill="1" applyBorder="1" applyAlignment="1">
      <alignment horizontal="center" vertical="center" wrapText="1"/>
    </xf>
    <xf numFmtId="0" fontId="49" fillId="2" borderId="5" xfId="0" applyFont="1" applyFill="1" applyBorder="1" applyAlignment="1">
      <alignment horizontal="center" vertical="center" wrapText="1"/>
    </xf>
    <xf numFmtId="0" fontId="50" fillId="2" borderId="89" xfId="0" applyFont="1" applyFill="1" applyBorder="1" applyAlignment="1">
      <alignment horizontal="center" vertical="center" wrapText="1"/>
    </xf>
    <xf numFmtId="0" fontId="49" fillId="19" borderId="1" xfId="0" applyFont="1" applyFill="1" applyBorder="1" applyAlignment="1">
      <alignment horizontal="center" vertical="center" wrapText="1"/>
    </xf>
    <xf numFmtId="0" fontId="49" fillId="19" borderId="295" xfId="0" applyFont="1" applyFill="1" applyBorder="1" applyAlignment="1">
      <alignment horizontal="center" vertical="center" wrapText="1"/>
    </xf>
    <xf numFmtId="0" fontId="50" fillId="19" borderId="26" xfId="0" applyFont="1" applyFill="1" applyBorder="1" applyAlignment="1">
      <alignment horizontal="center" vertical="center" wrapText="1"/>
    </xf>
    <xf numFmtId="0" fontId="50" fillId="6" borderId="296" xfId="0" applyFont="1" applyFill="1" applyBorder="1" applyAlignment="1">
      <alignment horizontal="center" vertical="center" wrapText="1"/>
    </xf>
    <xf numFmtId="0" fontId="49" fillId="6" borderId="295" xfId="0" applyFont="1" applyFill="1" applyBorder="1" applyAlignment="1">
      <alignment horizontal="center" vertical="center" wrapText="1"/>
    </xf>
    <xf numFmtId="0" fontId="49" fillId="6" borderId="297" xfId="0" applyFont="1" applyFill="1" applyBorder="1" applyAlignment="1">
      <alignment horizontal="center" vertical="center" wrapText="1"/>
    </xf>
    <xf numFmtId="0" fontId="50" fillId="6" borderId="298" xfId="0" applyFont="1" applyFill="1" applyBorder="1" applyAlignment="1">
      <alignment horizontal="center" vertical="center" wrapText="1"/>
    </xf>
    <xf numFmtId="0" fontId="50" fillId="6" borderId="295" xfId="0" applyFont="1" applyFill="1" applyBorder="1" applyAlignment="1">
      <alignment horizontal="center" vertical="center" wrapText="1"/>
    </xf>
    <xf numFmtId="0" fontId="50" fillId="6" borderId="299" xfId="0" applyFont="1" applyFill="1" applyBorder="1" applyAlignment="1">
      <alignment horizontal="center" vertical="center" wrapText="1"/>
    </xf>
    <xf numFmtId="0" fontId="49" fillId="0" borderId="298" xfId="0" applyFont="1" applyBorder="1" applyAlignment="1">
      <alignment horizontal="center" vertical="center" wrapText="1"/>
    </xf>
    <xf numFmtId="0" fontId="49" fillId="0" borderId="300" xfId="0" applyFont="1" applyBorder="1" applyAlignment="1">
      <alignment horizontal="center" vertical="center" wrapText="1"/>
    </xf>
    <xf numFmtId="0" fontId="49" fillId="0" borderId="301" xfId="0" applyFont="1" applyBorder="1" applyAlignment="1">
      <alignment horizontal="center" vertical="center" wrapText="1"/>
    </xf>
    <xf numFmtId="0" fontId="49" fillId="0" borderId="36" xfId="0" applyFont="1" applyBorder="1" applyAlignment="1">
      <alignment horizontal="center" vertical="center" wrapText="1"/>
    </xf>
    <xf numFmtId="0" fontId="49" fillId="0" borderId="302" xfId="0" applyFont="1" applyBorder="1" applyAlignment="1">
      <alignment horizontal="center" vertical="center" wrapText="1"/>
    </xf>
    <xf numFmtId="0" fontId="49" fillId="0" borderId="303" xfId="0" applyFont="1" applyBorder="1" applyAlignment="1">
      <alignment horizontal="center" vertical="center" wrapText="1"/>
    </xf>
    <xf numFmtId="0" fontId="49" fillId="14" borderId="16" xfId="0" applyFont="1" applyFill="1" applyBorder="1" applyAlignment="1">
      <alignment horizontal="center" vertical="center" wrapText="1"/>
    </xf>
    <xf numFmtId="0" fontId="49" fillId="0" borderId="304" xfId="0" applyFont="1" applyBorder="1" applyAlignment="1">
      <alignment horizontal="center" vertical="center" wrapText="1"/>
    </xf>
    <xf numFmtId="0" fontId="49" fillId="0" borderId="45" xfId="0" applyFont="1" applyBorder="1" applyAlignment="1">
      <alignment horizontal="center" vertical="center" wrapText="1"/>
    </xf>
    <xf numFmtId="0" fontId="49" fillId="14" borderId="45" xfId="0" applyFont="1" applyFill="1" applyBorder="1" applyAlignment="1">
      <alignment horizontal="center" vertical="center" wrapText="1"/>
    </xf>
    <xf numFmtId="0" fontId="51" fillId="14" borderId="45" xfId="0" applyFont="1" applyFill="1" applyBorder="1" applyAlignment="1">
      <alignment horizontal="center" vertical="center" wrapText="1"/>
    </xf>
    <xf numFmtId="0" fontId="49" fillId="19" borderId="95" xfId="0" applyFont="1" applyFill="1" applyBorder="1" applyAlignment="1">
      <alignment horizontal="center" vertical="center" wrapText="1"/>
    </xf>
    <xf numFmtId="0" fontId="49" fillId="6" borderId="298" xfId="0" applyFont="1" applyFill="1" applyBorder="1" applyAlignment="1">
      <alignment horizontal="center" vertical="center" wrapText="1"/>
    </xf>
    <xf numFmtId="0" fontId="49" fillId="6" borderId="299" xfId="0" applyFont="1" applyFill="1" applyBorder="1" applyAlignment="1">
      <alignment horizontal="center" vertical="center" wrapText="1"/>
    </xf>
    <xf numFmtId="0" fontId="49" fillId="0" borderId="298" xfId="0" applyFont="1" applyBorder="1" applyAlignment="1" applyProtection="1">
      <alignment horizontal="center" vertical="center" wrapText="1"/>
      <protection locked="0"/>
    </xf>
    <xf numFmtId="0" fontId="49" fillId="0" borderId="295" xfId="0" applyFont="1" applyBorder="1" applyAlignment="1" applyProtection="1">
      <alignment horizontal="center" vertical="center" wrapText="1"/>
      <protection locked="0"/>
    </xf>
    <xf numFmtId="0" fontId="49" fillId="0" borderId="297" xfId="0" applyFont="1" applyBorder="1" applyAlignment="1" applyProtection="1">
      <alignment horizontal="center" vertical="center" wrapText="1"/>
      <protection locked="0"/>
    </xf>
    <xf numFmtId="0" fontId="49" fillId="0" borderId="302" xfId="0" applyFont="1" applyBorder="1" applyAlignment="1" applyProtection="1">
      <alignment horizontal="center" vertical="center" wrapText="1"/>
      <protection locked="0"/>
    </xf>
    <xf numFmtId="0" fontId="49" fillId="14" borderId="16" xfId="0" applyFont="1" applyFill="1" applyBorder="1" applyAlignment="1" applyProtection="1">
      <alignment horizontal="center" vertical="center" wrapText="1"/>
      <protection locked="0"/>
    </xf>
    <xf numFmtId="0" fontId="49" fillId="0" borderId="303" xfId="0" applyFont="1" applyBorder="1" applyAlignment="1" applyProtection="1">
      <alignment horizontal="center" vertical="center" wrapText="1"/>
      <protection locked="0"/>
    </xf>
    <xf numFmtId="0" fontId="49" fillId="0" borderId="301" xfId="0" applyFont="1" applyBorder="1" applyAlignment="1" applyProtection="1">
      <alignment horizontal="center" vertical="center" wrapText="1"/>
      <protection locked="0"/>
    </xf>
    <xf numFmtId="0" fontId="52" fillId="9" borderId="298" xfId="0" applyFont="1" applyFill="1" applyBorder="1" applyAlignment="1" applyProtection="1">
      <alignment horizontal="center" vertical="center" wrapText="1"/>
      <protection locked="0"/>
    </xf>
    <xf numFmtId="0" fontId="49" fillId="0" borderId="305" xfId="0" applyFont="1" applyBorder="1" applyAlignment="1" applyProtection="1">
      <alignment horizontal="center" vertical="center" wrapText="1"/>
      <protection locked="0"/>
    </xf>
    <xf numFmtId="0" fontId="49" fillId="19" borderId="1" xfId="0" applyFont="1" applyFill="1" applyBorder="1" applyAlignment="1" applyProtection="1">
      <alignment horizontal="center" vertical="center" wrapText="1"/>
      <protection locked="0"/>
    </xf>
    <xf numFmtId="0" fontId="49" fillId="0" borderId="296" xfId="0" applyFont="1" applyBorder="1" applyAlignment="1" applyProtection="1">
      <alignment horizontal="center" vertical="center" wrapText="1"/>
      <protection locked="0"/>
    </xf>
    <xf numFmtId="0" fontId="49" fillId="0" borderId="299" xfId="0" applyFont="1" applyBorder="1" applyAlignment="1" applyProtection="1">
      <alignment horizontal="center" vertical="center" wrapText="1"/>
      <protection locked="0"/>
    </xf>
    <xf numFmtId="0" fontId="49" fillId="19" borderId="137" xfId="0" applyFont="1" applyFill="1" applyBorder="1" applyAlignment="1" applyProtection="1">
      <alignment horizontal="center" vertical="center" wrapText="1"/>
      <protection locked="0"/>
    </xf>
    <xf numFmtId="0" fontId="49" fillId="0" borderId="32" xfId="0" applyFont="1" applyBorder="1" applyAlignment="1" applyProtection="1">
      <alignment horizontal="center" vertical="center" wrapText="1"/>
      <protection locked="0"/>
    </xf>
    <xf numFmtId="0" fontId="49" fillId="0" borderId="300" xfId="0" applyFont="1" applyBorder="1" applyAlignment="1" applyProtection="1">
      <alignment horizontal="center" vertical="center" wrapText="1"/>
      <protection locked="0"/>
    </xf>
    <xf numFmtId="0" fontId="49" fillId="14" borderId="49" xfId="0" applyFont="1" applyFill="1" applyBorder="1" applyAlignment="1" applyProtection="1">
      <alignment horizontal="center" vertical="center" wrapText="1"/>
      <protection locked="0"/>
    </xf>
    <xf numFmtId="0" fontId="49" fillId="19" borderId="95" xfId="0" applyFont="1" applyFill="1" applyBorder="1" applyAlignment="1" applyProtection="1">
      <alignment horizontal="center" vertical="center" wrapText="1"/>
      <protection locked="0"/>
    </xf>
    <xf numFmtId="0" fontId="49" fillId="6" borderId="298" xfId="0" applyFont="1" applyFill="1" applyBorder="1" applyAlignment="1" applyProtection="1">
      <alignment horizontal="center" vertical="center" wrapText="1"/>
      <protection locked="0"/>
    </xf>
    <xf numFmtId="0" fontId="49" fillId="6" borderId="295" xfId="0" applyFont="1" applyFill="1" applyBorder="1" applyAlignment="1" applyProtection="1">
      <alignment horizontal="center" vertical="center" wrapText="1"/>
      <protection locked="0"/>
    </xf>
    <xf numFmtId="0" fontId="50" fillId="6" borderId="295" xfId="0" applyFont="1" applyFill="1" applyBorder="1" applyAlignment="1" applyProtection="1">
      <alignment horizontal="center" vertical="center" wrapText="1"/>
      <protection locked="0"/>
    </xf>
    <xf numFmtId="0" fontId="49" fillId="6" borderId="299" xfId="0" applyFont="1" applyFill="1" applyBorder="1" applyAlignment="1" applyProtection="1">
      <alignment horizontal="center" vertical="center" wrapText="1"/>
      <protection locked="0"/>
    </xf>
    <xf numFmtId="0" fontId="49" fillId="14" borderId="32" xfId="0" applyFont="1" applyFill="1" applyBorder="1" applyAlignment="1">
      <alignment horizontal="center" vertical="center" wrapText="1"/>
    </xf>
    <xf numFmtId="0" fontId="49" fillId="14" borderId="301" xfId="0" applyFont="1" applyFill="1" applyBorder="1" applyAlignment="1">
      <alignment horizontal="center" vertical="center" wrapText="1"/>
    </xf>
    <xf numFmtId="0" fontId="49" fillId="14" borderId="297" xfId="0" applyFont="1" applyFill="1" applyBorder="1" applyAlignment="1">
      <alignment horizontal="center" vertical="center" wrapText="1"/>
    </xf>
    <xf numFmtId="0" fontId="49" fillId="14" borderId="36" xfId="0" applyFont="1" applyFill="1" applyBorder="1" applyAlignment="1">
      <alignment horizontal="center" vertical="center" wrapText="1"/>
    </xf>
    <xf numFmtId="0" fontId="49" fillId="0" borderId="297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49" fillId="6" borderId="67" xfId="0" applyFont="1" applyFill="1" applyBorder="1" applyAlignment="1">
      <alignment horizontal="center" vertical="center" wrapText="1"/>
    </xf>
    <xf numFmtId="0" fontId="49" fillId="14" borderId="26" xfId="0" applyFont="1" applyFill="1" applyBorder="1" applyAlignment="1">
      <alignment horizontal="center" vertical="center" wrapText="1"/>
    </xf>
    <xf numFmtId="0" fontId="49" fillId="2" borderId="297" xfId="0" applyFont="1" applyFill="1" applyBorder="1" applyAlignment="1">
      <alignment horizontal="center" vertical="center" wrapText="1"/>
    </xf>
    <xf numFmtId="0" fontId="49" fillId="2" borderId="36" xfId="0" applyFont="1" applyFill="1" applyBorder="1" applyAlignment="1">
      <alignment horizontal="center" vertical="center" wrapText="1"/>
    </xf>
    <xf numFmtId="0" fontId="49" fillId="2" borderId="16" xfId="0" applyFont="1" applyFill="1" applyBorder="1" applyAlignment="1">
      <alignment horizontal="center" vertical="center" wrapText="1"/>
    </xf>
    <xf numFmtId="0" fontId="49" fillId="19" borderId="301" xfId="0" applyFont="1" applyFill="1" applyBorder="1" applyAlignment="1">
      <alignment horizontal="center" vertical="center" wrapText="1"/>
    </xf>
    <xf numFmtId="0" fontId="49" fillId="19" borderId="297" xfId="0" applyFont="1" applyFill="1" applyBorder="1" applyAlignment="1">
      <alignment horizontal="center" vertical="center" wrapText="1"/>
    </xf>
    <xf numFmtId="0" fontId="49" fillId="19" borderId="36" xfId="0" applyFont="1" applyFill="1" applyBorder="1" applyAlignment="1">
      <alignment horizontal="center" vertical="center" wrapText="1"/>
    </xf>
    <xf numFmtId="0" fontId="49" fillId="19" borderId="26" xfId="0" applyFont="1" applyFill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49" fillId="19" borderId="21" xfId="0" applyFont="1" applyFill="1" applyBorder="1" applyAlignment="1">
      <alignment horizontal="center" vertical="center" wrapText="1"/>
    </xf>
    <xf numFmtId="0" fontId="49" fillId="0" borderId="296" xfId="0" applyFont="1" applyBorder="1" applyAlignment="1">
      <alignment horizontal="center" vertical="center" wrapText="1"/>
    </xf>
    <xf numFmtId="0" fontId="49" fillId="14" borderId="298" xfId="0" applyFont="1" applyFill="1" applyBorder="1" applyAlignment="1">
      <alignment horizontal="center" vertical="center" wrapText="1"/>
    </xf>
    <xf numFmtId="0" fontId="49" fillId="9" borderId="297" xfId="0" applyFont="1" applyFill="1" applyBorder="1" applyAlignment="1">
      <alignment horizontal="center" vertical="center" wrapText="1"/>
    </xf>
    <xf numFmtId="0" fontId="49" fillId="19" borderId="303" xfId="0" applyFont="1" applyFill="1" applyBorder="1" applyAlignment="1">
      <alignment horizontal="center" vertical="center" wrapText="1"/>
    </xf>
    <xf numFmtId="0" fontId="50" fillId="2" borderId="296" xfId="0" applyFont="1" applyFill="1" applyBorder="1" applyAlignment="1">
      <alignment horizontal="center" vertical="center" wrapText="1"/>
    </xf>
    <xf numFmtId="0" fontId="50" fillId="2" borderId="295" xfId="0" applyFont="1" applyFill="1" applyBorder="1" applyAlignment="1">
      <alignment horizontal="center" vertical="center" wrapText="1"/>
    </xf>
    <xf numFmtId="0" fontId="49" fillId="2" borderId="295" xfId="0" applyFont="1" applyFill="1" applyBorder="1" applyAlignment="1">
      <alignment horizontal="center" vertical="center" wrapText="1"/>
    </xf>
    <xf numFmtId="0" fontId="50" fillId="2" borderId="298" xfId="0" applyFont="1" applyFill="1" applyBorder="1" applyAlignment="1">
      <alignment horizontal="center" vertical="center" wrapText="1"/>
    </xf>
    <xf numFmtId="0" fontId="49" fillId="2" borderId="299" xfId="0" applyFont="1" applyFill="1" applyBorder="1" applyAlignment="1">
      <alignment horizontal="center" vertical="center" wrapText="1"/>
    </xf>
    <xf numFmtId="49" fontId="49" fillId="0" borderId="32" xfId="0" applyNumberFormat="1" applyFont="1" applyBorder="1" applyAlignment="1">
      <alignment horizontal="center" vertical="center" wrapText="1"/>
    </xf>
    <xf numFmtId="49" fontId="49" fillId="0" borderId="295" xfId="0" applyNumberFormat="1" applyFont="1" applyBorder="1" applyAlignment="1">
      <alignment horizontal="center" vertical="center" wrapText="1"/>
    </xf>
    <xf numFmtId="49" fontId="49" fillId="0" borderId="1" xfId="0" applyNumberFormat="1" applyFont="1" applyBorder="1" applyAlignment="1">
      <alignment horizontal="center" vertical="center" wrapText="1"/>
    </xf>
    <xf numFmtId="49" fontId="49" fillId="0" borderId="5" xfId="0" applyNumberFormat="1" applyFont="1" applyBorder="1" applyAlignment="1">
      <alignment horizontal="center" vertical="center" wrapText="1"/>
    </xf>
    <xf numFmtId="49" fontId="49" fillId="0" borderId="10" xfId="0" applyNumberFormat="1" applyFont="1" applyBorder="1" applyAlignment="1">
      <alignment horizontal="center" vertical="center" wrapText="1"/>
    </xf>
    <xf numFmtId="49" fontId="49" fillId="14" borderId="1" xfId="0" applyNumberFormat="1" applyFont="1" applyFill="1" applyBorder="1" applyAlignment="1">
      <alignment horizontal="center" vertical="center" wrapText="1"/>
    </xf>
    <xf numFmtId="49" fontId="49" fillId="14" borderId="295" xfId="0" applyNumberFormat="1" applyFont="1" applyFill="1" applyBorder="1" applyAlignment="1">
      <alignment horizontal="center" vertical="center" wrapText="1"/>
    </xf>
    <xf numFmtId="49" fontId="49" fillId="14" borderId="16" xfId="0" applyNumberFormat="1" applyFont="1" applyFill="1" applyBorder="1" applyAlignment="1">
      <alignment horizontal="center" vertical="center" wrapText="1"/>
    </xf>
    <xf numFmtId="49" fontId="49" fillId="19" borderId="21" xfId="0" applyNumberFormat="1" applyFont="1" applyFill="1" applyBorder="1" applyAlignment="1">
      <alignment horizontal="center" vertical="center" wrapText="1"/>
    </xf>
    <xf numFmtId="49" fontId="49" fillId="19" borderId="295" xfId="0" applyNumberFormat="1" applyFont="1" applyFill="1" applyBorder="1" applyAlignment="1">
      <alignment horizontal="center" vertical="center" wrapText="1"/>
    </xf>
    <xf numFmtId="49" fontId="49" fillId="19" borderId="26" xfId="0" applyNumberFormat="1" applyFont="1" applyFill="1" applyBorder="1" applyAlignment="1">
      <alignment horizontal="center" vertical="center" wrapText="1"/>
    </xf>
    <xf numFmtId="49" fontId="49" fillId="0" borderId="296" xfId="0" applyNumberFormat="1" applyFont="1" applyBorder="1" applyAlignment="1">
      <alignment horizontal="center" vertical="center" wrapText="1"/>
    </xf>
    <xf numFmtId="49" fontId="49" fillId="0" borderId="301" xfId="0" applyNumberFormat="1" applyFont="1" applyBorder="1" applyAlignment="1">
      <alignment horizontal="center" vertical="center" wrapText="1"/>
    </xf>
    <xf numFmtId="49" fontId="49" fillId="0" borderId="298" xfId="0" applyNumberFormat="1" applyFont="1" applyBorder="1" applyAlignment="1">
      <alignment horizontal="center" vertical="center" wrapText="1"/>
    </xf>
    <xf numFmtId="49" fontId="49" fillId="0" borderId="16" xfId="0" applyNumberFormat="1" applyFont="1" applyBorder="1" applyAlignment="1">
      <alignment horizontal="center" vertical="center" wrapText="1"/>
    </xf>
    <xf numFmtId="49" fontId="49" fillId="3" borderId="26" xfId="0" applyNumberFormat="1" applyFont="1" applyFill="1" applyBorder="1" applyAlignment="1">
      <alignment horizontal="center" vertical="center" wrapText="1"/>
    </xf>
    <xf numFmtId="0" fontId="50" fillId="0" borderId="295" xfId="0" applyFont="1" applyBorder="1" applyAlignment="1">
      <alignment horizontal="center" vertical="center" wrapText="1"/>
    </xf>
    <xf numFmtId="0" fontId="49" fillId="6" borderId="5" xfId="0" applyFont="1" applyFill="1" applyBorder="1" applyAlignment="1">
      <alignment horizontal="center" vertical="center" wrapText="1"/>
    </xf>
    <xf numFmtId="0" fontId="49" fillId="6" borderId="21" xfId="0" applyFont="1" applyFill="1" applyBorder="1" applyAlignment="1">
      <alignment horizontal="center" vertical="center" wrapText="1"/>
    </xf>
    <xf numFmtId="0" fontId="49" fillId="6" borderId="26" xfId="0" applyFont="1" applyFill="1" applyBorder="1" applyAlignment="1">
      <alignment horizontal="center" vertical="center" wrapText="1"/>
    </xf>
    <xf numFmtId="49" fontId="50" fillId="0" borderId="295" xfId="0" applyNumberFormat="1" applyFont="1" applyBorder="1" applyAlignment="1">
      <alignment horizontal="center" vertical="center" wrapText="1"/>
    </xf>
    <xf numFmtId="49" fontId="50" fillId="0" borderId="10" xfId="0" applyNumberFormat="1" applyFont="1" applyBorder="1" applyAlignment="1">
      <alignment horizontal="center" vertical="center" wrapText="1"/>
    </xf>
    <xf numFmtId="0" fontId="50" fillId="14" borderId="295" xfId="0" applyFont="1" applyFill="1" applyBorder="1" applyAlignment="1">
      <alignment horizontal="center" vertical="center" wrapText="1"/>
    </xf>
    <xf numFmtId="0" fontId="49" fillId="14" borderId="67" xfId="0" applyFont="1" applyFill="1" applyBorder="1" applyAlignment="1">
      <alignment horizontal="center" vertical="center" wrapText="1"/>
    </xf>
    <xf numFmtId="0" fontId="49" fillId="14" borderId="137" xfId="0" applyFont="1" applyFill="1" applyBorder="1" applyAlignment="1">
      <alignment horizontal="center" vertical="center" wrapText="1"/>
    </xf>
    <xf numFmtId="0" fontId="49" fillId="2" borderId="298" xfId="0" applyFont="1" applyFill="1" applyBorder="1" applyAlignment="1">
      <alignment horizontal="center" vertical="center" wrapText="1"/>
    </xf>
    <xf numFmtId="0" fontId="49" fillId="2" borderId="304" xfId="0" applyFont="1" applyFill="1" applyBorder="1" applyAlignment="1">
      <alignment horizontal="center" vertical="center" wrapText="1"/>
    </xf>
    <xf numFmtId="0" fontId="49" fillId="2" borderId="301" xfId="0" applyFont="1" applyFill="1" applyBorder="1" applyAlignment="1">
      <alignment horizontal="center" vertical="center" wrapText="1"/>
    </xf>
    <xf numFmtId="0" fontId="49" fillId="2" borderId="300" xfId="0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 vertical="center" wrapText="1"/>
    </xf>
    <xf numFmtId="0" fontId="49" fillId="6" borderId="10" xfId="0" applyFont="1" applyFill="1" applyBorder="1" applyAlignment="1">
      <alignment horizontal="center" vertical="center" wrapText="1"/>
    </xf>
    <xf numFmtId="0" fontId="49" fillId="2" borderId="303" xfId="0" applyFont="1" applyFill="1" applyBorder="1" applyAlignment="1">
      <alignment horizontal="center" vertical="center" wrapText="1"/>
    </xf>
    <xf numFmtId="49" fontId="50" fillId="0" borderId="33" xfId="0" applyNumberFormat="1" applyFont="1" applyBorder="1" applyAlignment="1">
      <alignment horizontal="center" vertical="center" wrapText="1"/>
    </xf>
    <xf numFmtId="49" fontId="50" fillId="0" borderId="7" xfId="0" applyNumberFormat="1" applyFont="1" applyBorder="1" applyAlignment="1">
      <alignment horizontal="center" vertical="center" wrapText="1"/>
    </xf>
    <xf numFmtId="49" fontId="50" fillId="0" borderId="108" xfId="0" applyNumberFormat="1" applyFont="1" applyBorder="1" applyAlignment="1">
      <alignment horizontal="center" vertical="center" wrapText="1"/>
    </xf>
    <xf numFmtId="0" fontId="49" fillId="14" borderId="3" xfId="0" applyFont="1" applyFill="1" applyBorder="1" applyAlignment="1">
      <alignment horizontal="center" vertical="center" wrapText="1"/>
    </xf>
    <xf numFmtId="0" fontId="49" fillId="9" borderId="209" xfId="0" applyFont="1" applyFill="1" applyBorder="1" applyAlignment="1">
      <alignment horizontal="center" vertical="center" wrapText="1"/>
    </xf>
    <xf numFmtId="0" fontId="50" fillId="14" borderId="28" xfId="0" applyFont="1" applyFill="1" applyBorder="1" applyAlignment="1">
      <alignment horizontal="center" vertical="center" wrapText="1"/>
    </xf>
    <xf numFmtId="0" fontId="49" fillId="0" borderId="33" xfId="0" applyFont="1" applyBorder="1" applyAlignment="1">
      <alignment horizontal="center" vertical="center" wrapText="1"/>
    </xf>
    <xf numFmtId="0" fontId="49" fillId="0" borderId="209" xfId="0" applyFont="1" applyBorder="1" applyAlignment="1">
      <alignment horizontal="center" vertical="center" wrapText="1"/>
    </xf>
    <xf numFmtId="0" fontId="50" fillId="0" borderId="12" xfId="0" applyFont="1" applyBorder="1" applyAlignment="1">
      <alignment horizontal="center" vertical="center" wrapText="1"/>
    </xf>
    <xf numFmtId="0" fontId="49" fillId="0" borderId="7" xfId="0" applyFont="1" applyBorder="1" applyAlignment="1">
      <alignment horizontal="center" vertical="center" wrapText="1"/>
    </xf>
    <xf numFmtId="0" fontId="50" fillId="0" borderId="18" xfId="0" applyFont="1" applyBorder="1" applyAlignment="1">
      <alignment horizontal="center" vertical="center" wrapText="1"/>
    </xf>
    <xf numFmtId="0" fontId="49" fillId="0" borderId="23" xfId="0" applyFont="1" applyBorder="1" applyAlignment="1">
      <alignment horizontal="center" vertical="center" wrapText="1"/>
    </xf>
    <xf numFmtId="0" fontId="50" fillId="0" borderId="91" xfId="0" applyFont="1" applyBorder="1" applyAlignment="1">
      <alignment horizontal="center" vertical="center" wrapText="1"/>
    </xf>
    <xf numFmtId="0" fontId="49" fillId="14" borderId="209" xfId="0" applyFont="1" applyFill="1" applyBorder="1" applyAlignment="1">
      <alignment horizontal="center" vertical="center" wrapText="1"/>
    </xf>
    <xf numFmtId="0" fontId="50" fillId="14" borderId="3" xfId="0" applyFont="1" applyFill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50" fillId="0" borderId="3" xfId="0" applyFont="1" applyBorder="1" applyAlignment="1">
      <alignment horizontal="center" vertical="center" wrapText="1"/>
    </xf>
    <xf numFmtId="0" fontId="50" fillId="14" borderId="18" xfId="0" applyFont="1" applyFill="1" applyBorder="1" applyAlignment="1">
      <alignment horizontal="center" vertical="center" wrapText="1"/>
    </xf>
    <xf numFmtId="0" fontId="49" fillId="2" borderId="23" xfId="0" applyFont="1" applyFill="1" applyBorder="1" applyAlignment="1">
      <alignment horizontal="center" vertical="center" wrapText="1"/>
    </xf>
    <xf numFmtId="0" fontId="50" fillId="9" borderId="209" xfId="0" applyFont="1" applyFill="1" applyBorder="1" applyAlignment="1">
      <alignment horizontal="center" vertical="center" wrapText="1"/>
    </xf>
    <xf numFmtId="0" fontId="49" fillId="2" borderId="7" xfId="0" applyFont="1" applyFill="1" applyBorder="1" applyAlignment="1">
      <alignment horizontal="center" vertical="center" wrapText="1"/>
    </xf>
    <xf numFmtId="0" fontId="50" fillId="2" borderId="91" xfId="0" applyFont="1" applyFill="1" applyBorder="1" applyAlignment="1">
      <alignment horizontal="center" vertical="center" wrapText="1"/>
    </xf>
    <xf numFmtId="0" fontId="49" fillId="19" borderId="3" xfId="0" applyFont="1" applyFill="1" applyBorder="1" applyAlignment="1">
      <alignment horizontal="center" vertical="center" wrapText="1"/>
    </xf>
    <xf numFmtId="0" fontId="49" fillId="19" borderId="209" xfId="0" applyFont="1" applyFill="1" applyBorder="1" applyAlignment="1">
      <alignment horizontal="center" vertical="center" wrapText="1"/>
    </xf>
    <xf numFmtId="0" fontId="50" fillId="19" borderId="28" xfId="0" applyFont="1" applyFill="1" applyBorder="1" applyAlignment="1">
      <alignment horizontal="center" vertical="center" wrapText="1"/>
    </xf>
    <xf numFmtId="0" fontId="50" fillId="6" borderId="217" xfId="0" applyFont="1" applyFill="1" applyBorder="1" applyAlignment="1">
      <alignment horizontal="center" vertical="center" wrapText="1"/>
    </xf>
    <xf numFmtId="0" fontId="49" fillId="6" borderId="209" xfId="0" applyFont="1" applyFill="1" applyBorder="1" applyAlignment="1">
      <alignment horizontal="center" vertical="center" wrapText="1"/>
    </xf>
    <xf numFmtId="0" fontId="49" fillId="6" borderId="222" xfId="0" applyFont="1" applyFill="1" applyBorder="1" applyAlignment="1">
      <alignment horizontal="center" vertical="center" wrapText="1"/>
    </xf>
    <xf numFmtId="0" fontId="50" fillId="6" borderId="227" xfId="0" applyFont="1" applyFill="1" applyBorder="1" applyAlignment="1">
      <alignment horizontal="center" vertical="center" wrapText="1"/>
    </xf>
    <xf numFmtId="0" fontId="50" fillId="6" borderId="209" xfId="0" applyFont="1" applyFill="1" applyBorder="1" applyAlignment="1">
      <alignment horizontal="center" vertical="center" wrapText="1"/>
    </xf>
    <xf numFmtId="0" fontId="50" fillId="6" borderId="234" xfId="0" applyFont="1" applyFill="1" applyBorder="1" applyAlignment="1">
      <alignment horizontal="center" vertical="center" wrapText="1"/>
    </xf>
    <xf numFmtId="0" fontId="49" fillId="0" borderId="227" xfId="0" applyFont="1" applyBorder="1" applyAlignment="1">
      <alignment horizontal="center" vertical="center" wrapText="1"/>
    </xf>
    <xf numFmtId="0" fontId="49" fillId="0" borderId="241" xfId="0" applyFont="1" applyBorder="1" applyAlignment="1">
      <alignment horizontal="center" vertical="center" wrapText="1"/>
    </xf>
    <xf numFmtId="0" fontId="49" fillId="0" borderId="231" xfId="0" applyFont="1" applyBorder="1" applyAlignment="1">
      <alignment horizontal="center" vertical="center" wrapText="1"/>
    </xf>
    <xf numFmtId="0" fontId="49" fillId="0" borderId="38" xfId="0" applyFont="1" applyBorder="1" applyAlignment="1">
      <alignment horizontal="center" vertical="center" wrapText="1"/>
    </xf>
    <xf numFmtId="0" fontId="49" fillId="0" borderId="246" xfId="0" applyFont="1" applyBorder="1" applyAlignment="1">
      <alignment horizontal="center" vertical="center" wrapText="1"/>
    </xf>
    <xf numFmtId="0" fontId="49" fillId="0" borderId="250" xfId="0" applyFont="1" applyBorder="1" applyAlignment="1">
      <alignment horizontal="center" vertical="center" wrapText="1"/>
    </xf>
    <xf numFmtId="0" fontId="49" fillId="14" borderId="18" xfId="0" applyFont="1" applyFill="1" applyBorder="1" applyAlignment="1">
      <alignment horizontal="center" vertical="center" wrapText="1"/>
    </xf>
    <xf numFmtId="0" fontId="49" fillId="0" borderId="254" xfId="0" applyFont="1" applyBorder="1" applyAlignment="1">
      <alignment horizontal="center" vertical="center" wrapText="1"/>
    </xf>
    <xf numFmtId="0" fontId="49" fillId="0" borderId="47" xfId="0" applyFont="1" applyBorder="1" applyAlignment="1">
      <alignment horizontal="center" vertical="center" wrapText="1"/>
    </xf>
    <xf numFmtId="0" fontId="49" fillId="14" borderId="47" xfId="0" applyFont="1" applyFill="1" applyBorder="1" applyAlignment="1">
      <alignment horizontal="center" vertical="center" wrapText="1"/>
    </xf>
    <xf numFmtId="0" fontId="51" fillId="14" borderId="47" xfId="0" applyFont="1" applyFill="1" applyBorder="1" applyAlignment="1">
      <alignment horizontal="center" vertical="center" wrapText="1"/>
    </xf>
    <xf numFmtId="0" fontId="49" fillId="19" borderId="76" xfId="0" applyFont="1" applyFill="1" applyBorder="1" applyAlignment="1">
      <alignment horizontal="center" vertical="center" wrapText="1"/>
    </xf>
    <xf numFmtId="0" fontId="49" fillId="6" borderId="227" xfId="0" applyFont="1" applyFill="1" applyBorder="1" applyAlignment="1">
      <alignment horizontal="center" vertical="center" wrapText="1"/>
    </xf>
    <xf numFmtId="0" fontId="49" fillId="6" borderId="234" xfId="0" applyFont="1" applyFill="1" applyBorder="1" applyAlignment="1">
      <alignment horizontal="center" vertical="center" wrapText="1"/>
    </xf>
    <xf numFmtId="0" fontId="49" fillId="0" borderId="227" xfId="0" applyFont="1" applyBorder="1" applyAlignment="1" applyProtection="1">
      <alignment horizontal="center" vertical="center" wrapText="1"/>
      <protection locked="0"/>
    </xf>
    <xf numFmtId="0" fontId="49" fillId="0" borderId="209" xfId="0" applyFont="1" applyBorder="1" applyAlignment="1" applyProtection="1">
      <alignment horizontal="center" vertical="center" wrapText="1"/>
      <protection locked="0"/>
    </xf>
    <xf numFmtId="0" fontId="49" fillId="0" borderId="222" xfId="0" applyFont="1" applyBorder="1" applyAlignment="1" applyProtection="1">
      <alignment horizontal="center" vertical="center" wrapText="1"/>
      <protection locked="0"/>
    </xf>
    <xf numFmtId="0" fontId="49" fillId="0" borderId="246" xfId="0" applyFont="1" applyBorder="1" applyAlignment="1" applyProtection="1">
      <alignment horizontal="center" vertical="center" wrapText="1"/>
      <protection locked="0"/>
    </xf>
    <xf numFmtId="0" fontId="49" fillId="14" borderId="18" xfId="0" applyFont="1" applyFill="1" applyBorder="1" applyAlignment="1" applyProtection="1">
      <alignment horizontal="center" vertical="center" wrapText="1"/>
      <protection locked="0"/>
    </xf>
    <xf numFmtId="0" fontId="49" fillId="0" borderId="250" xfId="0" applyFont="1" applyBorder="1" applyAlignment="1" applyProtection="1">
      <alignment horizontal="center" vertical="center" wrapText="1"/>
      <protection locked="0"/>
    </xf>
    <xf numFmtId="0" fontId="49" fillId="0" borderId="231" xfId="0" applyFont="1" applyBorder="1" applyAlignment="1" applyProtection="1">
      <alignment horizontal="center" vertical="center" wrapText="1"/>
      <protection locked="0"/>
    </xf>
    <xf numFmtId="0" fontId="52" fillId="9" borderId="227" xfId="0" applyFont="1" applyFill="1" applyBorder="1" applyAlignment="1" applyProtection="1">
      <alignment horizontal="center" vertical="center" wrapText="1"/>
      <protection locked="0"/>
    </xf>
    <xf numFmtId="0" fontId="49" fillId="0" borderId="263" xfId="0" applyFont="1" applyBorder="1" applyAlignment="1" applyProtection="1">
      <alignment horizontal="center" vertical="center" wrapText="1"/>
      <protection locked="0"/>
    </xf>
    <xf numFmtId="0" fontId="49" fillId="19" borderId="3" xfId="0" applyFont="1" applyFill="1" applyBorder="1" applyAlignment="1" applyProtection="1">
      <alignment horizontal="center" vertical="center" wrapText="1"/>
      <protection locked="0"/>
    </xf>
    <xf numFmtId="0" fontId="49" fillId="0" borderId="217" xfId="0" applyFont="1" applyBorder="1" applyAlignment="1" applyProtection="1">
      <alignment horizontal="center" vertical="center" wrapText="1"/>
      <protection locked="0"/>
    </xf>
    <xf numFmtId="0" fontId="49" fillId="0" borderId="234" xfId="0" applyFont="1" applyBorder="1" applyAlignment="1" applyProtection="1">
      <alignment horizontal="center" vertical="center" wrapText="1"/>
      <protection locked="0"/>
    </xf>
    <xf numFmtId="0" fontId="49" fillId="19" borderId="108" xfId="0" applyFont="1" applyFill="1" applyBorder="1" applyAlignment="1" applyProtection="1">
      <alignment horizontal="center" vertical="center" wrapText="1"/>
      <protection locked="0"/>
    </xf>
    <xf numFmtId="0" fontId="49" fillId="0" borderId="33" xfId="0" applyFont="1" applyBorder="1" applyAlignment="1" applyProtection="1">
      <alignment horizontal="center" vertical="center" wrapText="1"/>
      <protection locked="0"/>
    </xf>
    <xf numFmtId="0" fontId="49" fillId="0" borderId="241" xfId="0" applyFont="1" applyBorder="1" applyAlignment="1" applyProtection="1">
      <alignment horizontal="center" vertical="center" wrapText="1"/>
      <protection locked="0"/>
    </xf>
    <xf numFmtId="0" fontId="49" fillId="14" borderId="50" xfId="0" applyFont="1" applyFill="1" applyBorder="1" applyAlignment="1" applyProtection="1">
      <alignment horizontal="center" vertical="center" wrapText="1"/>
      <protection locked="0"/>
    </xf>
    <xf numFmtId="0" fontId="49" fillId="19" borderId="76" xfId="0" applyFont="1" applyFill="1" applyBorder="1" applyAlignment="1" applyProtection="1">
      <alignment horizontal="center" vertical="center" wrapText="1"/>
      <protection locked="0"/>
    </xf>
    <xf numFmtId="0" fontId="49" fillId="6" borderId="227" xfId="0" applyFont="1" applyFill="1" applyBorder="1" applyAlignment="1" applyProtection="1">
      <alignment horizontal="center" vertical="center" wrapText="1"/>
      <protection locked="0"/>
    </xf>
    <xf numFmtId="0" fontId="49" fillId="6" borderId="209" xfId="0" applyFont="1" applyFill="1" applyBorder="1" applyAlignment="1" applyProtection="1">
      <alignment horizontal="center" vertical="center" wrapText="1"/>
      <protection locked="0"/>
    </xf>
    <xf numFmtId="0" fontId="50" fillId="6" borderId="209" xfId="0" applyFont="1" applyFill="1" applyBorder="1" applyAlignment="1" applyProtection="1">
      <alignment horizontal="center" vertical="center" wrapText="1"/>
      <protection locked="0"/>
    </xf>
    <xf numFmtId="0" fontId="49" fillId="6" borderId="234" xfId="0" applyFont="1" applyFill="1" applyBorder="1" applyAlignment="1" applyProtection="1">
      <alignment horizontal="center" vertical="center" wrapText="1"/>
      <protection locked="0"/>
    </xf>
    <xf numFmtId="0" fontId="49" fillId="14" borderId="33" xfId="0" applyFont="1" applyFill="1" applyBorder="1" applyAlignment="1">
      <alignment horizontal="center" vertical="center" wrapText="1"/>
    </xf>
    <xf numFmtId="0" fontId="49" fillId="14" borderId="231" xfId="0" applyFont="1" applyFill="1" applyBorder="1" applyAlignment="1">
      <alignment horizontal="center" vertical="center" wrapText="1"/>
    </xf>
    <xf numFmtId="0" fontId="49" fillId="14" borderId="222" xfId="0" applyFont="1" applyFill="1" applyBorder="1" applyAlignment="1">
      <alignment horizontal="center" vertical="center" wrapText="1"/>
    </xf>
    <xf numFmtId="0" fontId="49" fillId="14" borderId="38" xfId="0" applyFont="1" applyFill="1" applyBorder="1" applyAlignment="1">
      <alignment horizontal="center" vertical="center" wrapText="1"/>
    </xf>
    <xf numFmtId="0" fontId="49" fillId="0" borderId="222" xfId="0" applyFont="1" applyBorder="1" applyAlignment="1">
      <alignment horizontal="center" vertical="center" wrapText="1"/>
    </xf>
    <xf numFmtId="0" fontId="49" fillId="0" borderId="18" xfId="0" applyFont="1" applyBorder="1" applyAlignment="1">
      <alignment horizontal="center" vertical="center" wrapText="1"/>
    </xf>
    <xf numFmtId="0" fontId="49" fillId="6" borderId="69" xfId="0" applyFont="1" applyFill="1" applyBorder="1" applyAlignment="1">
      <alignment horizontal="center" vertical="center" wrapText="1"/>
    </xf>
    <xf numFmtId="0" fontId="49" fillId="14" borderId="28" xfId="0" applyFont="1" applyFill="1" applyBorder="1" applyAlignment="1">
      <alignment horizontal="center" vertical="center" wrapText="1"/>
    </xf>
    <xf numFmtId="0" fontId="49" fillId="2" borderId="222" xfId="0" applyFont="1" applyFill="1" applyBorder="1" applyAlignment="1">
      <alignment horizontal="center" vertical="center" wrapText="1"/>
    </xf>
    <xf numFmtId="0" fontId="49" fillId="2" borderId="38" xfId="0" applyFont="1" applyFill="1" applyBorder="1" applyAlignment="1">
      <alignment horizontal="center" vertical="center" wrapText="1"/>
    </xf>
    <xf numFmtId="0" fontId="49" fillId="2" borderId="18" xfId="0" applyFont="1" applyFill="1" applyBorder="1" applyAlignment="1">
      <alignment horizontal="center" vertical="center" wrapText="1"/>
    </xf>
    <xf numFmtId="0" fontId="49" fillId="19" borderId="231" xfId="0" applyFont="1" applyFill="1" applyBorder="1" applyAlignment="1">
      <alignment horizontal="center" vertical="center" wrapText="1"/>
    </xf>
    <xf numFmtId="0" fontId="49" fillId="19" borderId="222" xfId="0" applyFont="1" applyFill="1" applyBorder="1" applyAlignment="1">
      <alignment horizontal="center" vertical="center" wrapText="1"/>
    </xf>
    <xf numFmtId="0" fontId="49" fillId="19" borderId="38" xfId="0" applyFont="1" applyFill="1" applyBorder="1" applyAlignment="1">
      <alignment horizontal="center" vertical="center" wrapText="1"/>
    </xf>
    <xf numFmtId="0" fontId="49" fillId="19" borderId="28" xfId="0" applyFont="1" applyFill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 wrapText="1"/>
    </xf>
    <xf numFmtId="0" fontId="49" fillId="19" borderId="23" xfId="0" applyFont="1" applyFill="1" applyBorder="1" applyAlignment="1">
      <alignment horizontal="center" vertical="center" wrapText="1"/>
    </xf>
    <xf numFmtId="0" fontId="49" fillId="0" borderId="217" xfId="0" applyFont="1" applyBorder="1" applyAlignment="1">
      <alignment horizontal="center" vertical="center" wrapText="1"/>
    </xf>
    <xf numFmtId="0" fontId="49" fillId="14" borderId="227" xfId="0" applyFont="1" applyFill="1" applyBorder="1" applyAlignment="1">
      <alignment horizontal="center" vertical="center" wrapText="1"/>
    </xf>
    <xf numFmtId="0" fontId="49" fillId="9" borderId="222" xfId="0" applyFont="1" applyFill="1" applyBorder="1" applyAlignment="1">
      <alignment horizontal="center" vertical="center" wrapText="1"/>
    </xf>
    <xf numFmtId="0" fontId="49" fillId="19" borderId="250" xfId="0" applyFont="1" applyFill="1" applyBorder="1" applyAlignment="1">
      <alignment horizontal="center" vertical="center" wrapText="1"/>
    </xf>
    <xf numFmtId="0" fontId="50" fillId="2" borderId="217" xfId="0" applyFont="1" applyFill="1" applyBorder="1" applyAlignment="1">
      <alignment horizontal="center" vertical="center" wrapText="1"/>
    </xf>
    <xf numFmtId="0" fontId="50" fillId="2" borderId="209" xfId="0" applyFont="1" applyFill="1" applyBorder="1" applyAlignment="1">
      <alignment horizontal="center" vertical="center" wrapText="1"/>
    </xf>
    <xf numFmtId="0" fontId="49" fillId="2" borderId="209" xfId="0" applyFont="1" applyFill="1" applyBorder="1" applyAlignment="1">
      <alignment horizontal="center" vertical="center" wrapText="1"/>
    </xf>
    <xf numFmtId="0" fontId="50" fillId="2" borderId="227" xfId="0" applyFont="1" applyFill="1" applyBorder="1" applyAlignment="1">
      <alignment horizontal="center" vertical="center" wrapText="1"/>
    </xf>
    <xf numFmtId="0" fontId="49" fillId="2" borderId="234" xfId="0" applyFont="1" applyFill="1" applyBorder="1" applyAlignment="1">
      <alignment horizontal="center" vertical="center" wrapText="1"/>
    </xf>
    <xf numFmtId="49" fontId="49" fillId="0" borderId="33" xfId="0" applyNumberFormat="1" applyFont="1" applyBorder="1" applyAlignment="1">
      <alignment horizontal="center" vertical="center" wrapText="1"/>
    </xf>
    <xf numFmtId="49" fontId="49" fillId="0" borderId="209" xfId="0" applyNumberFormat="1" applyFont="1" applyBorder="1" applyAlignment="1">
      <alignment horizontal="center" vertical="center" wrapText="1"/>
    </xf>
    <xf numFmtId="49" fontId="49" fillId="0" borderId="3" xfId="0" applyNumberFormat="1" applyFont="1" applyBorder="1" applyAlignment="1">
      <alignment horizontal="center" vertical="center" wrapText="1"/>
    </xf>
    <xf numFmtId="49" fontId="49" fillId="0" borderId="7" xfId="0" applyNumberFormat="1" applyFont="1" applyBorder="1" applyAlignment="1">
      <alignment horizontal="center" vertical="center" wrapText="1"/>
    </xf>
    <xf numFmtId="49" fontId="49" fillId="0" borderId="12" xfId="0" applyNumberFormat="1" applyFont="1" applyBorder="1" applyAlignment="1">
      <alignment horizontal="center" vertical="center" wrapText="1"/>
    </xf>
    <xf numFmtId="49" fontId="49" fillId="14" borderId="3" xfId="0" applyNumberFormat="1" applyFont="1" applyFill="1" applyBorder="1" applyAlignment="1">
      <alignment horizontal="center" vertical="center" wrapText="1"/>
    </xf>
    <xf numFmtId="49" fontId="49" fillId="14" borderId="209" xfId="0" applyNumberFormat="1" applyFont="1" applyFill="1" applyBorder="1" applyAlignment="1">
      <alignment horizontal="center" vertical="center" wrapText="1"/>
    </xf>
    <xf numFmtId="49" fontId="49" fillId="14" borderId="18" xfId="0" applyNumberFormat="1" applyFont="1" applyFill="1" applyBorder="1" applyAlignment="1">
      <alignment horizontal="center" vertical="center" wrapText="1"/>
    </xf>
    <xf numFmtId="49" fontId="49" fillId="19" borderId="23" xfId="0" applyNumberFormat="1" applyFont="1" applyFill="1" applyBorder="1" applyAlignment="1">
      <alignment horizontal="center" vertical="center" wrapText="1"/>
    </xf>
    <xf numFmtId="49" fontId="49" fillId="19" borderId="209" xfId="0" applyNumberFormat="1" applyFont="1" applyFill="1" applyBorder="1" applyAlignment="1">
      <alignment horizontal="center" vertical="center" wrapText="1"/>
    </xf>
    <xf numFmtId="49" fontId="49" fillId="19" borderId="28" xfId="0" applyNumberFormat="1" applyFont="1" applyFill="1" applyBorder="1" applyAlignment="1">
      <alignment horizontal="center" vertical="center" wrapText="1"/>
    </xf>
    <xf numFmtId="49" fontId="49" fillId="0" borderId="217" xfId="0" applyNumberFormat="1" applyFont="1" applyBorder="1" applyAlignment="1">
      <alignment horizontal="center" vertical="center" wrapText="1"/>
    </xf>
    <xf numFmtId="49" fontId="49" fillId="0" borderId="231" xfId="0" applyNumberFormat="1" applyFont="1" applyBorder="1" applyAlignment="1">
      <alignment horizontal="center" vertical="center" wrapText="1"/>
    </xf>
    <xf numFmtId="49" fontId="49" fillId="0" borderId="227" xfId="0" applyNumberFormat="1" applyFont="1" applyBorder="1" applyAlignment="1">
      <alignment horizontal="center" vertical="center" wrapText="1"/>
    </xf>
    <xf numFmtId="49" fontId="49" fillId="0" borderId="18" xfId="0" applyNumberFormat="1" applyFont="1" applyBorder="1" applyAlignment="1">
      <alignment horizontal="center" vertical="center" wrapText="1"/>
    </xf>
    <xf numFmtId="49" fontId="49" fillId="3" borderId="28" xfId="0" applyNumberFormat="1" applyFont="1" applyFill="1" applyBorder="1" applyAlignment="1">
      <alignment horizontal="center" vertical="center" wrapText="1"/>
    </xf>
    <xf numFmtId="0" fontId="50" fillId="0" borderId="209" xfId="0" applyFont="1" applyBorder="1" applyAlignment="1">
      <alignment horizontal="center" vertical="center" wrapText="1"/>
    </xf>
    <xf numFmtId="0" fontId="49" fillId="6" borderId="7" xfId="0" applyFont="1" applyFill="1" applyBorder="1" applyAlignment="1">
      <alignment horizontal="center" vertical="center" wrapText="1"/>
    </xf>
    <xf numFmtId="0" fontId="49" fillId="6" borderId="23" xfId="0" applyFont="1" applyFill="1" applyBorder="1" applyAlignment="1">
      <alignment horizontal="center" vertical="center" wrapText="1"/>
    </xf>
    <xf numFmtId="0" fontId="49" fillId="6" borderId="28" xfId="0" applyFont="1" applyFill="1" applyBorder="1" applyAlignment="1">
      <alignment horizontal="center" vertical="center" wrapText="1"/>
    </xf>
    <xf numFmtId="49" fontId="50" fillId="0" borderId="209" xfId="0" applyNumberFormat="1" applyFont="1" applyBorder="1" applyAlignment="1">
      <alignment horizontal="center" vertical="center" wrapText="1"/>
    </xf>
    <xf numFmtId="49" fontId="50" fillId="0" borderId="12" xfId="0" applyNumberFormat="1" applyFont="1" applyBorder="1" applyAlignment="1">
      <alignment horizontal="center" vertical="center" wrapText="1"/>
    </xf>
    <xf numFmtId="0" fontId="50" fillId="14" borderId="209" xfId="0" applyFont="1" applyFill="1" applyBorder="1" applyAlignment="1">
      <alignment horizontal="center" vertical="center" wrapText="1"/>
    </xf>
    <xf numFmtId="0" fontId="49" fillId="14" borderId="69" xfId="0" applyFont="1" applyFill="1" applyBorder="1" applyAlignment="1">
      <alignment horizontal="center" vertical="center" wrapText="1"/>
    </xf>
    <xf numFmtId="0" fontId="49" fillId="14" borderId="108" xfId="0" applyFont="1" applyFill="1" applyBorder="1" applyAlignment="1">
      <alignment horizontal="center" vertical="center" wrapText="1"/>
    </xf>
    <xf numFmtId="0" fontId="49" fillId="2" borderId="227" xfId="0" applyFont="1" applyFill="1" applyBorder="1" applyAlignment="1">
      <alignment horizontal="center" vertical="center" wrapText="1"/>
    </xf>
    <xf numFmtId="0" fontId="49" fillId="2" borderId="254" xfId="0" applyFont="1" applyFill="1" applyBorder="1" applyAlignment="1">
      <alignment horizontal="center" vertical="center" wrapText="1"/>
    </xf>
    <xf numFmtId="0" fontId="49" fillId="2" borderId="231" xfId="0" applyFont="1" applyFill="1" applyBorder="1" applyAlignment="1">
      <alignment horizontal="center" vertical="center" wrapText="1"/>
    </xf>
    <xf numFmtId="0" fontId="49" fillId="2" borderId="241" xfId="0" applyFont="1" applyFill="1" applyBorder="1" applyAlignment="1">
      <alignment horizontal="center" vertical="center" wrapText="1"/>
    </xf>
    <xf numFmtId="0" fontId="49" fillId="2" borderId="3" xfId="0" applyFont="1" applyFill="1" applyBorder="1" applyAlignment="1">
      <alignment horizontal="center" vertical="center" wrapText="1"/>
    </xf>
    <xf numFmtId="0" fontId="49" fillId="6" borderId="12" xfId="0" applyFont="1" applyFill="1" applyBorder="1" applyAlignment="1">
      <alignment horizontal="center" vertical="center" wrapText="1"/>
    </xf>
    <xf numFmtId="0" fontId="49" fillId="2" borderId="250" xfId="0" applyFont="1" applyFill="1" applyBorder="1" applyAlignment="1">
      <alignment horizontal="center" vertical="center" wrapText="1"/>
    </xf>
    <xf numFmtId="49" fontId="50" fillId="0" borderId="308" xfId="0" applyNumberFormat="1" applyFont="1" applyBorder="1" applyAlignment="1">
      <alignment horizontal="center" vertical="center" wrapText="1"/>
    </xf>
    <xf numFmtId="49" fontId="50" fillId="0" borderId="309" xfId="0" applyNumberFormat="1" applyFont="1" applyBorder="1" applyAlignment="1">
      <alignment horizontal="center" vertical="center" wrapText="1"/>
    </xf>
    <xf numFmtId="49" fontId="50" fillId="0" borderId="310" xfId="0" applyNumberFormat="1" applyFont="1" applyBorder="1" applyAlignment="1">
      <alignment horizontal="center" vertical="center" wrapText="1"/>
    </xf>
    <xf numFmtId="0" fontId="49" fillId="14" borderId="311" xfId="0" applyFont="1" applyFill="1" applyBorder="1" applyAlignment="1">
      <alignment horizontal="center" vertical="center" wrapText="1"/>
    </xf>
    <xf numFmtId="0" fontId="49" fillId="9" borderId="312" xfId="0" applyFont="1" applyFill="1" applyBorder="1" applyAlignment="1">
      <alignment horizontal="center" vertical="center" wrapText="1"/>
    </xf>
    <xf numFmtId="0" fontId="50" fillId="14" borderId="306" xfId="0" applyFont="1" applyFill="1" applyBorder="1" applyAlignment="1">
      <alignment horizontal="center" vertical="center" wrapText="1"/>
    </xf>
    <xf numFmtId="0" fontId="49" fillId="0" borderId="308" xfId="0" applyFont="1" applyBorder="1" applyAlignment="1">
      <alignment horizontal="center" vertical="center" wrapText="1"/>
    </xf>
    <xf numFmtId="0" fontId="49" fillId="0" borderId="312" xfId="0" applyFont="1" applyBorder="1" applyAlignment="1">
      <alignment horizontal="center" vertical="center" wrapText="1"/>
    </xf>
    <xf numFmtId="0" fontId="50" fillId="0" borderId="313" xfId="0" applyFont="1" applyBorder="1" applyAlignment="1">
      <alignment horizontal="center" vertical="center" wrapText="1"/>
    </xf>
    <xf numFmtId="0" fontId="49" fillId="0" borderId="309" xfId="0" applyFont="1" applyBorder="1" applyAlignment="1">
      <alignment horizontal="center" vertical="center" wrapText="1"/>
    </xf>
    <xf numFmtId="0" fontId="50" fillId="0" borderId="307" xfId="0" applyFont="1" applyBorder="1" applyAlignment="1">
      <alignment horizontal="center" vertical="center" wrapText="1"/>
    </xf>
    <xf numFmtId="0" fontId="49" fillId="0" borderId="314" xfId="0" applyFont="1" applyBorder="1" applyAlignment="1">
      <alignment horizontal="center" vertical="center" wrapText="1"/>
    </xf>
    <xf numFmtId="0" fontId="50" fillId="0" borderId="315" xfId="0" applyFont="1" applyBorder="1" applyAlignment="1">
      <alignment horizontal="center" vertical="center" wrapText="1"/>
    </xf>
    <xf numFmtId="0" fontId="49" fillId="14" borderId="312" xfId="0" applyFont="1" applyFill="1" applyBorder="1" applyAlignment="1">
      <alignment horizontal="center" vertical="center" wrapText="1"/>
    </xf>
    <xf numFmtId="0" fontId="50" fillId="14" borderId="311" xfId="0" applyFont="1" applyFill="1" applyBorder="1" applyAlignment="1">
      <alignment horizontal="center" vertical="center" wrapText="1"/>
    </xf>
    <xf numFmtId="0" fontId="49" fillId="0" borderId="311" xfId="0" applyFont="1" applyBorder="1" applyAlignment="1">
      <alignment horizontal="center" vertical="center" wrapText="1"/>
    </xf>
    <xf numFmtId="0" fontId="50" fillId="0" borderId="311" xfId="0" applyFont="1" applyBorder="1" applyAlignment="1">
      <alignment horizontal="center" vertical="center" wrapText="1"/>
    </xf>
    <xf numFmtId="0" fontId="50" fillId="14" borderId="307" xfId="0" applyFont="1" applyFill="1" applyBorder="1" applyAlignment="1">
      <alignment horizontal="center" vertical="center" wrapText="1"/>
    </xf>
    <xf numFmtId="0" fontId="49" fillId="2" borderId="314" xfId="0" applyFont="1" applyFill="1" applyBorder="1" applyAlignment="1">
      <alignment horizontal="center" vertical="center" wrapText="1"/>
    </xf>
    <xf numFmtId="0" fontId="50" fillId="9" borderId="312" xfId="0" applyFont="1" applyFill="1" applyBorder="1" applyAlignment="1">
      <alignment horizontal="center" vertical="center" wrapText="1"/>
    </xf>
    <xf numFmtId="0" fontId="49" fillId="2" borderId="309" xfId="0" applyFont="1" applyFill="1" applyBorder="1" applyAlignment="1">
      <alignment horizontal="center" vertical="center" wrapText="1"/>
    </xf>
    <xf numFmtId="0" fontId="50" fillId="2" borderId="315" xfId="0" applyFont="1" applyFill="1" applyBorder="1" applyAlignment="1">
      <alignment horizontal="center" vertical="center" wrapText="1"/>
    </xf>
    <xf numFmtId="0" fontId="49" fillId="19" borderId="311" xfId="0" applyFont="1" applyFill="1" applyBorder="1" applyAlignment="1">
      <alignment horizontal="center" vertical="center" wrapText="1"/>
    </xf>
    <xf numFmtId="0" fontId="49" fillId="19" borderId="312" xfId="0" applyFont="1" applyFill="1" applyBorder="1" applyAlignment="1">
      <alignment horizontal="center" vertical="center" wrapText="1"/>
    </xf>
    <xf numFmtId="0" fontId="50" fillId="19" borderId="306" xfId="0" applyFont="1" applyFill="1" applyBorder="1" applyAlignment="1">
      <alignment horizontal="center" vertical="center" wrapText="1"/>
    </xf>
    <xf numFmtId="0" fontId="50" fillId="6" borderId="316" xfId="0" applyFont="1" applyFill="1" applyBorder="1" applyAlignment="1">
      <alignment horizontal="center" vertical="center" wrapText="1"/>
    </xf>
    <xf numFmtId="0" fontId="49" fillId="6" borderId="312" xfId="0" applyFont="1" applyFill="1" applyBorder="1" applyAlignment="1">
      <alignment horizontal="center" vertical="center" wrapText="1"/>
    </xf>
    <xf numFmtId="0" fontId="49" fillId="6" borderId="317" xfId="0" applyFont="1" applyFill="1" applyBorder="1" applyAlignment="1">
      <alignment horizontal="center" vertical="center" wrapText="1"/>
    </xf>
    <xf numFmtId="0" fontId="50" fillId="6" borderId="318" xfId="0" applyFont="1" applyFill="1" applyBorder="1" applyAlignment="1">
      <alignment horizontal="center" vertical="center" wrapText="1"/>
    </xf>
    <xf numFmtId="0" fontId="50" fillId="6" borderId="312" xfId="0" applyFont="1" applyFill="1" applyBorder="1" applyAlignment="1">
      <alignment horizontal="center" vertical="center" wrapText="1"/>
    </xf>
    <xf numFmtId="0" fontId="50" fillId="6" borderId="319" xfId="0" applyFont="1" applyFill="1" applyBorder="1" applyAlignment="1">
      <alignment horizontal="center" vertical="center" wrapText="1"/>
    </xf>
    <xf numFmtId="0" fontId="49" fillId="0" borderId="318" xfId="0" applyFont="1" applyBorder="1" applyAlignment="1">
      <alignment horizontal="center" vertical="center" wrapText="1"/>
    </xf>
    <xf numFmtId="0" fontId="49" fillId="0" borderId="320" xfId="0" applyFont="1" applyBorder="1" applyAlignment="1">
      <alignment horizontal="center" vertical="center" wrapText="1"/>
    </xf>
    <xf numFmtId="0" fontId="49" fillId="0" borderId="321" xfId="0" applyFont="1" applyBorder="1" applyAlignment="1">
      <alignment horizontal="center" vertical="center" wrapText="1"/>
    </xf>
    <xf numFmtId="0" fontId="49" fillId="0" borderId="322" xfId="0" applyFont="1" applyBorder="1" applyAlignment="1">
      <alignment horizontal="center" vertical="center" wrapText="1"/>
    </xf>
    <xf numFmtId="0" fontId="49" fillId="0" borderId="323" xfId="0" applyFont="1" applyBorder="1" applyAlignment="1">
      <alignment horizontal="center" vertical="center" wrapText="1"/>
    </xf>
    <xf numFmtId="0" fontId="49" fillId="0" borderId="324" xfId="0" applyFont="1" applyBorder="1" applyAlignment="1">
      <alignment horizontal="center" vertical="center" wrapText="1"/>
    </xf>
    <xf numFmtId="0" fontId="49" fillId="14" borderId="307" xfId="0" applyFont="1" applyFill="1" applyBorder="1" applyAlignment="1">
      <alignment horizontal="center" vertical="center" wrapText="1"/>
    </xf>
    <xf numFmtId="0" fontId="49" fillId="0" borderId="325" xfId="0" applyFont="1" applyBorder="1" applyAlignment="1">
      <alignment horizontal="center" vertical="center" wrapText="1"/>
    </xf>
    <xf numFmtId="0" fontId="49" fillId="0" borderId="326" xfId="0" applyFont="1" applyBorder="1" applyAlignment="1">
      <alignment horizontal="center" vertical="center" wrapText="1"/>
    </xf>
    <xf numFmtId="0" fontId="49" fillId="14" borderId="326" xfId="0" applyFont="1" applyFill="1" applyBorder="1" applyAlignment="1">
      <alignment horizontal="center" vertical="center" wrapText="1"/>
    </xf>
    <xf numFmtId="0" fontId="51" fillId="14" borderId="326" xfId="0" applyFont="1" applyFill="1" applyBorder="1" applyAlignment="1">
      <alignment horizontal="center" vertical="center" wrapText="1"/>
    </xf>
    <xf numFmtId="0" fontId="49" fillId="19" borderId="327" xfId="0" applyFont="1" applyFill="1" applyBorder="1" applyAlignment="1">
      <alignment horizontal="center" vertical="center" wrapText="1"/>
    </xf>
    <xf numFmtId="0" fontId="49" fillId="6" borderId="318" xfId="0" applyFont="1" applyFill="1" applyBorder="1" applyAlignment="1">
      <alignment horizontal="center" vertical="center" wrapText="1"/>
    </xf>
    <xf numFmtId="0" fontId="49" fillId="6" borderId="319" xfId="0" applyFont="1" applyFill="1" applyBorder="1" applyAlignment="1">
      <alignment horizontal="center" vertical="center" wrapText="1"/>
    </xf>
    <xf numFmtId="0" fontId="49" fillId="0" borderId="318" xfId="0" applyFont="1" applyBorder="1" applyAlignment="1" applyProtection="1">
      <alignment horizontal="center" vertical="center" wrapText="1"/>
      <protection locked="0"/>
    </xf>
    <xf numFmtId="0" fontId="49" fillId="0" borderId="312" xfId="0" applyFont="1" applyBorder="1" applyAlignment="1" applyProtection="1">
      <alignment horizontal="center" vertical="center" wrapText="1"/>
      <protection locked="0"/>
    </xf>
    <xf numFmtId="0" fontId="49" fillId="0" borderId="317" xfId="0" applyFont="1" applyBorder="1" applyAlignment="1" applyProtection="1">
      <alignment horizontal="center" vertical="center" wrapText="1"/>
      <protection locked="0"/>
    </xf>
    <xf numFmtId="0" fontId="49" fillId="0" borderId="323" xfId="0" applyFont="1" applyBorder="1" applyAlignment="1" applyProtection="1">
      <alignment horizontal="center" vertical="center" wrapText="1"/>
      <protection locked="0"/>
    </xf>
    <xf numFmtId="0" fontId="49" fillId="14" borderId="307" xfId="0" applyFont="1" applyFill="1" applyBorder="1" applyAlignment="1" applyProtection="1">
      <alignment horizontal="center" vertical="center" wrapText="1"/>
      <protection locked="0"/>
    </xf>
    <xf numFmtId="0" fontId="49" fillId="0" borderId="324" xfId="0" applyFont="1" applyBorder="1" applyAlignment="1" applyProtection="1">
      <alignment horizontal="center" vertical="center" wrapText="1"/>
      <protection locked="0"/>
    </xf>
    <xf numFmtId="0" fontId="49" fillId="0" borderId="321" xfId="0" applyFont="1" applyBorder="1" applyAlignment="1" applyProtection="1">
      <alignment horizontal="center" vertical="center" wrapText="1"/>
      <protection locked="0"/>
    </xf>
    <xf numFmtId="0" fontId="52" fillId="9" borderId="318" xfId="0" applyFont="1" applyFill="1" applyBorder="1" applyAlignment="1" applyProtection="1">
      <alignment horizontal="center" vertical="center" wrapText="1"/>
      <protection locked="0"/>
    </xf>
    <xf numFmtId="0" fontId="49" fillId="0" borderId="328" xfId="0" applyFont="1" applyBorder="1" applyAlignment="1" applyProtection="1">
      <alignment horizontal="center" vertical="center" wrapText="1"/>
      <protection locked="0"/>
    </xf>
    <xf numFmtId="0" fontId="49" fillId="19" borderId="311" xfId="0" applyFont="1" applyFill="1" applyBorder="1" applyAlignment="1" applyProtection="1">
      <alignment horizontal="center" vertical="center" wrapText="1"/>
      <protection locked="0"/>
    </xf>
    <xf numFmtId="0" fontId="49" fillId="0" borderId="316" xfId="0" applyFont="1" applyBorder="1" applyAlignment="1" applyProtection="1">
      <alignment horizontal="center" vertical="center" wrapText="1"/>
      <protection locked="0"/>
    </xf>
    <xf numFmtId="0" fontId="49" fillId="0" borderId="319" xfId="0" applyFont="1" applyBorder="1" applyAlignment="1" applyProtection="1">
      <alignment horizontal="center" vertical="center" wrapText="1"/>
      <protection locked="0"/>
    </xf>
    <xf numFmtId="0" fontId="49" fillId="19" borderId="310" xfId="0" applyFont="1" applyFill="1" applyBorder="1" applyAlignment="1" applyProtection="1">
      <alignment horizontal="center" vertical="center" wrapText="1"/>
      <protection locked="0"/>
    </xf>
    <xf numFmtId="0" fontId="49" fillId="0" borderId="308" xfId="0" applyFont="1" applyBorder="1" applyAlignment="1" applyProtection="1">
      <alignment horizontal="center" vertical="center" wrapText="1"/>
      <protection locked="0"/>
    </xf>
    <xf numFmtId="0" fontId="49" fillId="0" borderId="320" xfId="0" applyFont="1" applyBorder="1" applyAlignment="1" applyProtection="1">
      <alignment horizontal="center" vertical="center" wrapText="1"/>
      <protection locked="0"/>
    </xf>
    <xf numFmtId="0" fontId="49" fillId="14" borderId="329" xfId="0" applyFont="1" applyFill="1" applyBorder="1" applyAlignment="1" applyProtection="1">
      <alignment horizontal="center" vertical="center" wrapText="1"/>
      <protection locked="0"/>
    </xf>
    <xf numFmtId="0" fontId="49" fillId="19" borderId="327" xfId="0" applyFont="1" applyFill="1" applyBorder="1" applyAlignment="1" applyProtection="1">
      <alignment horizontal="center" vertical="center" wrapText="1"/>
      <protection locked="0"/>
    </xf>
    <xf numFmtId="0" fontId="49" fillId="6" borderId="318" xfId="0" applyFont="1" applyFill="1" applyBorder="1" applyAlignment="1" applyProtection="1">
      <alignment horizontal="center" vertical="center" wrapText="1"/>
      <protection locked="0"/>
    </xf>
    <xf numFmtId="0" fontId="49" fillId="6" borderId="312" xfId="0" applyFont="1" applyFill="1" applyBorder="1" applyAlignment="1" applyProtection="1">
      <alignment horizontal="center" vertical="center" wrapText="1"/>
      <protection locked="0"/>
    </xf>
    <xf numFmtId="0" fontId="50" fillId="6" borderId="312" xfId="0" applyFont="1" applyFill="1" applyBorder="1" applyAlignment="1" applyProtection="1">
      <alignment horizontal="center" vertical="center" wrapText="1"/>
      <protection locked="0"/>
    </xf>
    <xf numFmtId="0" fontId="49" fillId="6" borderId="319" xfId="0" applyFont="1" applyFill="1" applyBorder="1" applyAlignment="1" applyProtection="1">
      <alignment horizontal="center" vertical="center" wrapText="1"/>
      <protection locked="0"/>
    </xf>
    <xf numFmtId="0" fontId="49" fillId="14" borderId="308" xfId="0" applyFont="1" applyFill="1" applyBorder="1" applyAlignment="1">
      <alignment horizontal="center" vertical="center" wrapText="1"/>
    </xf>
    <xf numFmtId="0" fontId="49" fillId="14" borderId="321" xfId="0" applyFont="1" applyFill="1" applyBorder="1" applyAlignment="1">
      <alignment horizontal="center" vertical="center" wrapText="1"/>
    </xf>
    <xf numFmtId="0" fontId="49" fillId="14" borderId="317" xfId="0" applyFont="1" applyFill="1" applyBorder="1" applyAlignment="1">
      <alignment horizontal="center" vertical="center" wrapText="1"/>
    </xf>
    <xf numFmtId="0" fontId="49" fillId="14" borderId="322" xfId="0" applyFont="1" applyFill="1" applyBorder="1" applyAlignment="1">
      <alignment horizontal="center" vertical="center" wrapText="1"/>
    </xf>
    <xf numFmtId="0" fontId="49" fillId="0" borderId="317" xfId="0" applyFont="1" applyBorder="1" applyAlignment="1">
      <alignment horizontal="center" vertical="center" wrapText="1"/>
    </xf>
    <xf numFmtId="0" fontId="49" fillId="0" borderId="307" xfId="0" applyFont="1" applyBorder="1" applyAlignment="1">
      <alignment horizontal="center" vertical="center" wrapText="1"/>
    </xf>
    <xf numFmtId="0" fontId="49" fillId="6" borderId="330" xfId="0" applyFont="1" applyFill="1" applyBorder="1" applyAlignment="1">
      <alignment horizontal="center" vertical="center" wrapText="1"/>
    </xf>
    <xf numFmtId="0" fontId="49" fillId="14" borderId="306" xfId="0" applyFont="1" applyFill="1" applyBorder="1" applyAlignment="1">
      <alignment horizontal="center" vertical="center" wrapText="1"/>
    </xf>
    <xf numFmtId="0" fontId="49" fillId="2" borderId="317" xfId="0" applyFont="1" applyFill="1" applyBorder="1" applyAlignment="1">
      <alignment horizontal="center" vertical="center" wrapText="1"/>
    </xf>
    <xf numFmtId="0" fontId="49" fillId="2" borderId="322" xfId="0" applyFont="1" applyFill="1" applyBorder="1" applyAlignment="1">
      <alignment horizontal="center" vertical="center" wrapText="1"/>
    </xf>
    <xf numFmtId="0" fontId="49" fillId="2" borderId="307" xfId="0" applyFont="1" applyFill="1" applyBorder="1" applyAlignment="1">
      <alignment horizontal="center" vertical="center" wrapText="1"/>
    </xf>
    <xf numFmtId="0" fontId="49" fillId="19" borderId="321" xfId="0" applyFont="1" applyFill="1" applyBorder="1" applyAlignment="1">
      <alignment horizontal="center" vertical="center" wrapText="1"/>
    </xf>
    <xf numFmtId="0" fontId="49" fillId="19" borderId="317" xfId="0" applyFont="1" applyFill="1" applyBorder="1" applyAlignment="1">
      <alignment horizontal="center" vertical="center" wrapText="1"/>
    </xf>
    <xf numFmtId="0" fontId="49" fillId="19" borderId="322" xfId="0" applyFont="1" applyFill="1" applyBorder="1" applyAlignment="1">
      <alignment horizontal="center" vertical="center" wrapText="1"/>
    </xf>
    <xf numFmtId="0" fontId="49" fillId="19" borderId="306" xfId="0" applyFont="1" applyFill="1" applyBorder="1" applyAlignment="1">
      <alignment horizontal="center" vertical="center" wrapText="1"/>
    </xf>
    <xf numFmtId="0" fontId="49" fillId="0" borderId="313" xfId="0" applyFont="1" applyBorder="1" applyAlignment="1">
      <alignment horizontal="center" vertical="center" wrapText="1"/>
    </xf>
    <xf numFmtId="0" fontId="49" fillId="19" borderId="314" xfId="0" applyFont="1" applyFill="1" applyBorder="1" applyAlignment="1">
      <alignment horizontal="center" vertical="center" wrapText="1"/>
    </xf>
    <xf numFmtId="0" fontId="49" fillId="0" borderId="316" xfId="0" applyFont="1" applyBorder="1" applyAlignment="1">
      <alignment horizontal="center" vertical="center" wrapText="1"/>
    </xf>
    <xf numFmtId="0" fontId="49" fillId="14" borderId="318" xfId="0" applyFont="1" applyFill="1" applyBorder="1" applyAlignment="1">
      <alignment horizontal="center" vertical="center" wrapText="1"/>
    </xf>
    <xf numFmtId="0" fontId="49" fillId="9" borderId="317" xfId="0" applyFont="1" applyFill="1" applyBorder="1" applyAlignment="1">
      <alignment horizontal="center" vertical="center" wrapText="1"/>
    </xf>
    <xf numFmtId="0" fontId="49" fillId="19" borderId="324" xfId="0" applyFont="1" applyFill="1" applyBorder="1" applyAlignment="1">
      <alignment horizontal="center" vertical="center" wrapText="1"/>
    </xf>
    <xf numFmtId="0" fontId="50" fillId="2" borderId="316" xfId="0" applyFont="1" applyFill="1" applyBorder="1" applyAlignment="1">
      <alignment horizontal="center" vertical="center" wrapText="1"/>
    </xf>
    <xf numFmtId="0" fontId="50" fillId="2" borderId="312" xfId="0" applyFont="1" applyFill="1" applyBorder="1" applyAlignment="1">
      <alignment horizontal="center" vertical="center" wrapText="1"/>
    </xf>
    <xf numFmtId="0" fontId="49" fillId="2" borderId="312" xfId="0" applyFont="1" applyFill="1" applyBorder="1" applyAlignment="1">
      <alignment horizontal="center" vertical="center" wrapText="1"/>
    </xf>
    <xf numFmtId="0" fontId="50" fillId="2" borderId="318" xfId="0" applyFont="1" applyFill="1" applyBorder="1" applyAlignment="1">
      <alignment horizontal="center" vertical="center" wrapText="1"/>
    </xf>
    <xf numFmtId="0" fontId="49" fillId="2" borderId="319" xfId="0" applyFont="1" applyFill="1" applyBorder="1" applyAlignment="1">
      <alignment horizontal="center" vertical="center" wrapText="1"/>
    </xf>
    <xf numFmtId="49" fontId="49" fillId="0" borderId="308" xfId="0" applyNumberFormat="1" applyFont="1" applyBorder="1" applyAlignment="1">
      <alignment horizontal="center" vertical="center" wrapText="1"/>
    </xf>
    <xf numFmtId="49" fontId="49" fillId="0" borderId="312" xfId="0" applyNumberFormat="1" applyFont="1" applyBorder="1" applyAlignment="1">
      <alignment horizontal="center" vertical="center" wrapText="1"/>
    </xf>
    <xf numFmtId="49" fontId="49" fillId="0" borderId="311" xfId="0" applyNumberFormat="1" applyFont="1" applyBorder="1" applyAlignment="1">
      <alignment horizontal="center" vertical="center" wrapText="1"/>
    </xf>
    <xf numFmtId="49" fontId="49" fillId="0" borderId="309" xfId="0" applyNumberFormat="1" applyFont="1" applyBorder="1" applyAlignment="1">
      <alignment horizontal="center" vertical="center" wrapText="1"/>
    </xf>
    <xf numFmtId="49" fontId="49" fillId="0" borderId="313" xfId="0" applyNumberFormat="1" applyFont="1" applyBorder="1" applyAlignment="1">
      <alignment horizontal="center" vertical="center" wrapText="1"/>
    </xf>
    <xf numFmtId="49" fontId="49" fillId="14" borderId="311" xfId="0" applyNumberFormat="1" applyFont="1" applyFill="1" applyBorder="1" applyAlignment="1">
      <alignment horizontal="center" vertical="center" wrapText="1"/>
    </xf>
    <xf numFmtId="49" fontId="49" fillId="14" borderId="312" xfId="0" applyNumberFormat="1" applyFont="1" applyFill="1" applyBorder="1" applyAlignment="1">
      <alignment horizontal="center" vertical="center" wrapText="1"/>
    </xf>
    <xf numFmtId="49" fontId="49" fillId="14" borderId="307" xfId="0" applyNumberFormat="1" applyFont="1" applyFill="1" applyBorder="1" applyAlignment="1">
      <alignment horizontal="center" vertical="center" wrapText="1"/>
    </xf>
    <xf numFmtId="49" fontId="49" fillId="19" borderId="314" xfId="0" applyNumberFormat="1" applyFont="1" applyFill="1" applyBorder="1" applyAlignment="1">
      <alignment horizontal="center" vertical="center" wrapText="1"/>
    </xf>
    <xf numFmtId="49" fontId="49" fillId="19" borderId="312" xfId="0" applyNumberFormat="1" applyFont="1" applyFill="1" applyBorder="1" applyAlignment="1">
      <alignment horizontal="center" vertical="center" wrapText="1"/>
    </xf>
    <xf numFmtId="49" fontId="49" fillId="19" borderId="306" xfId="0" applyNumberFormat="1" applyFont="1" applyFill="1" applyBorder="1" applyAlignment="1">
      <alignment horizontal="center" vertical="center" wrapText="1"/>
    </xf>
    <xf numFmtId="49" fontId="49" fillId="0" borderId="316" xfId="0" applyNumberFormat="1" applyFont="1" applyBorder="1" applyAlignment="1">
      <alignment horizontal="center" vertical="center" wrapText="1"/>
    </xf>
    <xf numFmtId="49" fontId="49" fillId="0" borderId="321" xfId="0" applyNumberFormat="1" applyFont="1" applyBorder="1" applyAlignment="1">
      <alignment horizontal="center" vertical="center" wrapText="1"/>
    </xf>
    <xf numFmtId="49" fontId="49" fillId="0" borderId="318" xfId="0" applyNumberFormat="1" applyFont="1" applyBorder="1" applyAlignment="1">
      <alignment horizontal="center" vertical="center" wrapText="1"/>
    </xf>
    <xf numFmtId="49" fontId="49" fillId="0" borderId="307" xfId="0" applyNumberFormat="1" applyFont="1" applyBorder="1" applyAlignment="1">
      <alignment horizontal="center" vertical="center" wrapText="1"/>
    </xf>
    <xf numFmtId="49" fontId="49" fillId="3" borderId="306" xfId="0" applyNumberFormat="1" applyFont="1" applyFill="1" applyBorder="1" applyAlignment="1">
      <alignment horizontal="center" vertical="center" wrapText="1"/>
    </xf>
    <xf numFmtId="0" fontId="50" fillId="0" borderId="312" xfId="0" applyFont="1" applyBorder="1" applyAlignment="1">
      <alignment horizontal="center" vertical="center" wrapText="1"/>
    </xf>
    <xf numFmtId="0" fontId="49" fillId="6" borderId="309" xfId="0" applyFont="1" applyFill="1" applyBorder="1" applyAlignment="1">
      <alignment horizontal="center" vertical="center" wrapText="1"/>
    </xf>
    <xf numFmtId="0" fontId="49" fillId="6" borderId="314" xfId="0" applyFont="1" applyFill="1" applyBorder="1" applyAlignment="1">
      <alignment horizontal="center" vertical="center" wrapText="1"/>
    </xf>
    <xf numFmtId="0" fontId="49" fillId="6" borderId="306" xfId="0" applyFont="1" applyFill="1" applyBorder="1" applyAlignment="1">
      <alignment horizontal="center" vertical="center" wrapText="1"/>
    </xf>
    <xf numFmtId="49" fontId="50" fillId="0" borderId="312" xfId="0" applyNumberFormat="1" applyFont="1" applyBorder="1" applyAlignment="1">
      <alignment horizontal="center" vertical="center" wrapText="1"/>
    </xf>
    <xf numFmtId="49" fontId="50" fillId="0" borderId="313" xfId="0" applyNumberFormat="1" applyFont="1" applyBorder="1" applyAlignment="1">
      <alignment horizontal="center" vertical="center" wrapText="1"/>
    </xf>
    <xf numFmtId="0" fontId="50" fillId="14" borderId="312" xfId="0" applyFont="1" applyFill="1" applyBorder="1" applyAlignment="1">
      <alignment horizontal="center" vertical="center" wrapText="1"/>
    </xf>
    <xf numFmtId="0" fontId="49" fillId="14" borderId="330" xfId="0" applyFont="1" applyFill="1" applyBorder="1" applyAlignment="1">
      <alignment horizontal="center" vertical="center" wrapText="1"/>
    </xf>
    <xf numFmtId="0" fontId="49" fillId="14" borderId="310" xfId="0" applyFont="1" applyFill="1" applyBorder="1" applyAlignment="1">
      <alignment horizontal="center" vertical="center" wrapText="1"/>
    </xf>
    <xf numFmtId="0" fontId="49" fillId="2" borderId="318" xfId="0" applyFont="1" applyFill="1" applyBorder="1" applyAlignment="1">
      <alignment horizontal="center" vertical="center" wrapText="1"/>
    </xf>
    <xf numFmtId="0" fontId="49" fillId="2" borderId="325" xfId="0" applyFont="1" applyFill="1" applyBorder="1" applyAlignment="1">
      <alignment horizontal="center" vertical="center" wrapText="1"/>
    </xf>
    <xf numFmtId="0" fontId="49" fillId="2" borderId="321" xfId="0" applyFont="1" applyFill="1" applyBorder="1" applyAlignment="1">
      <alignment horizontal="center" vertical="center" wrapText="1"/>
    </xf>
    <xf numFmtId="0" fontId="49" fillId="2" borderId="320" xfId="0" applyFont="1" applyFill="1" applyBorder="1" applyAlignment="1">
      <alignment horizontal="center" vertical="center" wrapText="1"/>
    </xf>
    <xf numFmtId="0" fontId="49" fillId="2" borderId="311" xfId="0" applyFont="1" applyFill="1" applyBorder="1" applyAlignment="1">
      <alignment horizontal="center" vertical="center" wrapText="1"/>
    </xf>
    <xf numFmtId="0" fontId="49" fillId="6" borderId="313" xfId="0" applyFont="1" applyFill="1" applyBorder="1" applyAlignment="1">
      <alignment horizontal="center" vertical="center" wrapText="1"/>
    </xf>
    <xf numFmtId="0" fontId="49" fillId="2" borderId="324" xfId="0" applyFont="1" applyFill="1" applyBorder="1" applyAlignment="1">
      <alignment horizontal="center" vertical="center" wrapText="1"/>
    </xf>
    <xf numFmtId="0" fontId="12" fillId="17" borderId="28" xfId="0" applyFont="1" applyFill="1" applyBorder="1" applyAlignment="1">
      <alignment horizontal="center" vertical="center" wrapText="1"/>
    </xf>
    <xf numFmtId="0" fontId="12" fillId="17" borderId="25" xfId="0" applyFont="1" applyFill="1" applyBorder="1" applyAlignment="1">
      <alignment horizontal="center" vertical="center" wrapText="1"/>
    </xf>
    <xf numFmtId="0" fontId="48" fillId="17" borderId="334" xfId="0" applyFont="1" applyFill="1" applyBorder="1" applyAlignment="1">
      <alignment horizontal="left" vertical="center" wrapText="1"/>
    </xf>
    <xf numFmtId="0" fontId="49" fillId="0" borderId="335" xfId="0" applyFont="1" applyBorder="1" applyAlignment="1">
      <alignment horizontal="left" vertical="center" wrapText="1"/>
    </xf>
    <xf numFmtId="0" fontId="49" fillId="0" borderId="333" xfId="0" applyFont="1" applyBorder="1" applyAlignment="1">
      <alignment horizontal="left" vertical="center" wrapText="1"/>
    </xf>
    <xf numFmtId="0" fontId="49" fillId="0" borderId="336" xfId="0" applyFont="1" applyBorder="1" applyAlignment="1">
      <alignment horizontal="left" vertical="center" wrapText="1"/>
    </xf>
    <xf numFmtId="0" fontId="49" fillId="6" borderId="341" xfId="0" applyFont="1" applyFill="1" applyBorder="1" applyAlignment="1">
      <alignment horizontal="left" vertical="center" wrapText="1" indent="1"/>
    </xf>
    <xf numFmtId="0" fontId="49" fillId="6" borderId="342" xfId="0" applyFont="1" applyFill="1" applyBorder="1" applyAlignment="1">
      <alignment horizontal="left" vertical="center" wrapText="1" indent="1"/>
    </xf>
    <xf numFmtId="0" fontId="49" fillId="6" borderId="343" xfId="0" applyFont="1" applyFill="1" applyBorder="1" applyAlignment="1">
      <alignment horizontal="left" vertical="center" wrapText="1" indent="1"/>
    </xf>
    <xf numFmtId="0" fontId="49" fillId="6" borderId="344" xfId="0" applyFont="1" applyFill="1" applyBorder="1" applyAlignment="1">
      <alignment horizontal="left" vertical="center" wrapText="1" indent="1"/>
    </xf>
    <xf numFmtId="0" fontId="49" fillId="6" borderId="345" xfId="0" applyFont="1" applyFill="1" applyBorder="1" applyAlignment="1">
      <alignment horizontal="left" vertical="center" wrapText="1" indent="1"/>
    </xf>
    <xf numFmtId="0" fontId="49" fillId="0" borderId="344" xfId="0" applyFont="1" applyBorder="1" applyAlignment="1">
      <alignment horizontal="left" vertical="center" wrapText="1"/>
    </xf>
    <xf numFmtId="0" fontId="49" fillId="0" borderId="346" xfId="0" applyFont="1" applyBorder="1" applyAlignment="1">
      <alignment horizontal="left" vertical="center" wrapText="1"/>
    </xf>
    <xf numFmtId="0" fontId="49" fillId="2" borderId="347" xfId="0" applyFont="1" applyFill="1" applyBorder="1" applyAlignment="1">
      <alignment horizontal="left" vertical="center" wrapText="1"/>
    </xf>
    <xf numFmtId="0" fontId="49" fillId="0" borderId="347" xfId="0" applyFont="1" applyBorder="1" applyAlignment="1">
      <alignment horizontal="left" vertical="center" wrapText="1"/>
    </xf>
    <xf numFmtId="0" fontId="49" fillId="0" borderId="138" xfId="0" applyFont="1" applyBorder="1" applyAlignment="1">
      <alignment horizontal="left" vertical="center" wrapText="1"/>
    </xf>
    <xf numFmtId="0" fontId="49" fillId="0" borderId="348" xfId="0" applyFont="1" applyBorder="1" applyAlignment="1">
      <alignment horizontal="left" vertical="center" wrapText="1"/>
    </xf>
    <xf numFmtId="0" fontId="49" fillId="0" borderId="349" xfId="0" applyFont="1" applyBorder="1" applyAlignment="1">
      <alignment horizontal="left" vertical="center" wrapText="1"/>
    </xf>
    <xf numFmtId="0" fontId="49" fillId="14" borderId="138" xfId="0" applyFont="1" applyFill="1" applyBorder="1" applyAlignment="1">
      <alignment horizontal="left" vertical="center" wrapText="1"/>
    </xf>
    <xf numFmtId="0" fontId="49" fillId="0" borderId="350" xfId="0" applyFont="1" applyBorder="1" applyAlignment="1">
      <alignment horizontal="left" vertical="center" wrapText="1"/>
    </xf>
    <xf numFmtId="0" fontId="49" fillId="14" borderId="338" xfId="0" applyFont="1" applyFill="1" applyBorder="1" applyAlignment="1">
      <alignment horizontal="left" vertical="center" wrapText="1"/>
    </xf>
    <xf numFmtId="0" fontId="49" fillId="0" borderId="342" xfId="0" applyFont="1" applyBorder="1" applyAlignment="1">
      <alignment horizontal="left" vertical="center" wrapText="1"/>
    </xf>
    <xf numFmtId="0" fontId="49" fillId="0" borderId="351" xfId="0" applyFont="1" applyBorder="1" applyAlignment="1">
      <alignment horizontal="left" vertical="center" wrapText="1"/>
    </xf>
    <xf numFmtId="0" fontId="49" fillId="0" borderId="352" xfId="0" applyFont="1" applyBorder="1" applyAlignment="1">
      <alignment horizontal="left" vertical="center" wrapText="1"/>
    </xf>
    <xf numFmtId="0" fontId="49" fillId="14" borderId="352" xfId="0" applyFont="1" applyFill="1" applyBorder="1" applyAlignment="1">
      <alignment horizontal="left" vertical="center" wrapText="1"/>
    </xf>
    <xf numFmtId="0" fontId="51" fillId="14" borderId="352" xfId="0" applyFont="1" applyFill="1" applyBorder="1" applyAlignment="1">
      <alignment horizontal="left" vertical="center" wrapText="1"/>
    </xf>
    <xf numFmtId="0" fontId="49" fillId="0" borderId="344" xfId="0" applyFont="1" applyBorder="1" applyAlignment="1" applyProtection="1">
      <alignment horizontal="left" vertical="center" wrapText="1"/>
      <protection locked="0"/>
    </xf>
    <xf numFmtId="0" fontId="49" fillId="0" borderId="342" xfId="0" applyFont="1" applyBorder="1" applyAlignment="1" applyProtection="1">
      <alignment horizontal="left" vertical="center" wrapText="1"/>
      <protection locked="0"/>
    </xf>
    <xf numFmtId="0" fontId="49" fillId="0" borderId="349" xfId="0" applyFont="1" applyBorder="1" applyAlignment="1" applyProtection="1">
      <alignment horizontal="left" vertical="center" wrapText="1"/>
      <protection locked="0"/>
    </xf>
    <xf numFmtId="0" fontId="49" fillId="14" borderId="338" xfId="0" applyFont="1" applyFill="1" applyBorder="1" applyAlignment="1" applyProtection="1">
      <alignment horizontal="left" vertical="center" wrapText="1"/>
      <protection locked="0"/>
    </xf>
    <xf numFmtId="0" fontId="49" fillId="0" borderId="350" xfId="0" applyFont="1" applyBorder="1" applyAlignment="1" applyProtection="1">
      <alignment horizontal="left" vertical="center" wrapText="1"/>
      <protection locked="0"/>
    </xf>
    <xf numFmtId="0" fontId="49" fillId="0" borderId="343" xfId="0" applyFont="1" applyBorder="1" applyAlignment="1" applyProtection="1">
      <alignment horizontal="left" vertical="center" wrapText="1"/>
      <protection locked="0"/>
    </xf>
    <xf numFmtId="0" fontId="52" fillId="9" borderId="344" xfId="0" applyFont="1" applyFill="1" applyBorder="1" applyAlignment="1" applyProtection="1">
      <alignment horizontal="left" vertical="center" wrapText="1" indent="1"/>
      <protection locked="0"/>
    </xf>
    <xf numFmtId="0" fontId="49" fillId="0" borderId="355" xfId="0" applyFont="1" applyBorder="1" applyAlignment="1" applyProtection="1">
      <alignment horizontal="left" vertical="center" wrapText="1"/>
      <protection locked="0"/>
    </xf>
    <xf numFmtId="0" fontId="49" fillId="19" borderId="138" xfId="0" applyFont="1" applyFill="1" applyBorder="1" applyAlignment="1" applyProtection="1">
      <alignment horizontal="left" vertical="center" wrapText="1"/>
      <protection locked="0"/>
    </xf>
    <xf numFmtId="0" fontId="49" fillId="0" borderId="341" xfId="0" applyFont="1" applyBorder="1" applyAlignment="1" applyProtection="1">
      <alignment horizontal="left" vertical="center" wrapText="1"/>
      <protection locked="0"/>
    </xf>
    <xf numFmtId="0" fontId="49" fillId="0" borderId="345" xfId="0" applyFont="1" applyBorder="1" applyAlignment="1" applyProtection="1">
      <alignment horizontal="left" vertical="center" wrapText="1"/>
      <protection locked="0"/>
    </xf>
    <xf numFmtId="0" fontId="49" fillId="19" borderId="336" xfId="0" applyFont="1" applyFill="1" applyBorder="1" applyAlignment="1" applyProtection="1">
      <alignment horizontal="left" vertical="center" wrapText="1"/>
      <protection locked="0"/>
    </xf>
    <xf numFmtId="0" fontId="49" fillId="0" borderId="335" xfId="0" applyFont="1" applyBorder="1" applyAlignment="1" applyProtection="1">
      <alignment horizontal="left" vertical="center" wrapText="1"/>
      <protection locked="0"/>
    </xf>
    <xf numFmtId="0" fontId="49" fillId="0" borderId="346" xfId="0" applyFont="1" applyBorder="1" applyAlignment="1" applyProtection="1">
      <alignment horizontal="left" vertical="center" wrapText="1"/>
      <protection locked="0"/>
    </xf>
    <xf numFmtId="0" fontId="49" fillId="14" borderId="356" xfId="0" applyFont="1" applyFill="1" applyBorder="1" applyAlignment="1" applyProtection="1">
      <alignment horizontal="left" vertical="center" wrapText="1"/>
      <protection locked="0"/>
    </xf>
    <xf numFmtId="0" fontId="49" fillId="19" borderId="353" xfId="0" applyFont="1" applyFill="1" applyBorder="1" applyAlignment="1" applyProtection="1">
      <alignment horizontal="left" vertical="center" wrapText="1"/>
      <protection locked="0"/>
    </xf>
    <xf numFmtId="0" fontId="49" fillId="6" borderId="344" xfId="0" applyFont="1" applyFill="1" applyBorder="1" applyAlignment="1" applyProtection="1">
      <alignment horizontal="left" vertical="center" wrapText="1" indent="1"/>
      <protection locked="0"/>
    </xf>
    <xf numFmtId="0" fontId="49" fillId="6" borderId="342" xfId="0" applyFont="1" applyFill="1" applyBorder="1" applyAlignment="1" applyProtection="1">
      <alignment horizontal="left" vertical="center" wrapText="1" indent="1"/>
      <protection locked="0"/>
    </xf>
    <xf numFmtId="0" fontId="49" fillId="6" borderId="342" xfId="0" applyFont="1" applyFill="1" applyBorder="1" applyAlignment="1" applyProtection="1">
      <alignment horizontal="left" vertical="center" wrapText="1" indent="2"/>
      <protection locked="0"/>
    </xf>
    <xf numFmtId="0" fontId="49" fillId="6" borderId="345" xfId="0" applyFont="1" applyFill="1" applyBorder="1" applyAlignment="1" applyProtection="1">
      <alignment horizontal="left" vertical="center" wrapText="1" indent="2"/>
      <protection locked="0"/>
    </xf>
    <xf numFmtId="0" fontId="49" fillId="6" borderId="357" xfId="0" applyFont="1" applyFill="1" applyBorder="1" applyAlignment="1">
      <alignment horizontal="left" vertical="center" wrapText="1" indent="1"/>
    </xf>
    <xf numFmtId="0" fontId="49" fillId="3" borderId="334" xfId="0" applyFont="1" applyFill="1" applyBorder="1" applyAlignment="1">
      <alignment vertical="center" wrapText="1"/>
    </xf>
    <xf numFmtId="0" fontId="49" fillId="6" borderId="333" xfId="0" applyFont="1" applyFill="1" applyBorder="1" applyAlignment="1">
      <alignment horizontal="left" vertical="center" wrapText="1"/>
    </xf>
    <xf numFmtId="0" fontId="49" fillId="6" borderId="339" xfId="0" applyFont="1" applyFill="1" applyBorder="1" applyAlignment="1">
      <alignment horizontal="left" vertical="center" wrapText="1" indent="1"/>
    </xf>
    <xf numFmtId="0" fontId="49" fillId="6" borderId="138" xfId="0" applyFont="1" applyFill="1" applyBorder="1" applyAlignment="1">
      <alignment horizontal="left" vertical="center" wrapText="1" indent="1"/>
    </xf>
    <xf numFmtId="0" fontId="49" fillId="6" borderId="334" xfId="0" applyFont="1" applyFill="1" applyBorder="1" applyAlignment="1">
      <alignment horizontal="left" vertical="center" wrapText="1" indent="1"/>
    </xf>
    <xf numFmtId="0" fontId="49" fillId="14" borderId="357" xfId="0" applyFont="1" applyFill="1" applyBorder="1" applyAlignment="1">
      <alignment horizontal="left" vertical="center" wrapText="1"/>
    </xf>
    <xf numFmtId="0" fontId="49" fillId="0" borderId="346" xfId="0" applyFont="1" applyBorder="1" applyAlignment="1">
      <alignment vertical="center" wrapText="1"/>
    </xf>
    <xf numFmtId="0" fontId="49" fillId="14" borderId="336" xfId="0" applyFont="1" applyFill="1" applyBorder="1" applyAlignment="1">
      <alignment vertical="center" wrapText="1"/>
    </xf>
    <xf numFmtId="0" fontId="49" fillId="0" borderId="344" xfId="0" applyFont="1" applyBorder="1" applyAlignment="1">
      <alignment vertical="center" wrapText="1"/>
    </xf>
    <xf numFmtId="0" fontId="49" fillId="0" borderId="351" xfId="0" applyFont="1" applyBorder="1" applyAlignment="1">
      <alignment vertical="center" wrapText="1"/>
    </xf>
    <xf numFmtId="0" fontId="49" fillId="0" borderId="339" xfId="0" applyFont="1" applyBorder="1" applyAlignment="1">
      <alignment vertical="center" wrapText="1"/>
    </xf>
    <xf numFmtId="0" fontId="49" fillId="0" borderId="347" xfId="0" applyFont="1" applyBorder="1" applyAlignment="1">
      <alignment vertical="center" wrapText="1"/>
    </xf>
    <xf numFmtId="0" fontId="49" fillId="0" borderId="342" xfId="0" applyFont="1" applyBorder="1" applyAlignment="1">
      <alignment vertical="center" wrapText="1"/>
    </xf>
    <xf numFmtId="0" fontId="49" fillId="0" borderId="338" xfId="0" applyFont="1" applyBorder="1" applyAlignment="1">
      <alignment vertical="center" wrapText="1"/>
    </xf>
    <xf numFmtId="0" fontId="49" fillId="2" borderId="138" xfId="0" applyFont="1" applyFill="1" applyBorder="1" applyAlignment="1">
      <alignment vertical="center" wrapText="1"/>
    </xf>
    <xf numFmtId="0" fontId="49" fillId="2" borderId="333" xfId="0" applyFont="1" applyFill="1" applyBorder="1" applyAlignment="1">
      <alignment vertical="center" wrapText="1"/>
    </xf>
    <xf numFmtId="0" fontId="49" fillId="2" borderId="338" xfId="0" applyFont="1" applyFill="1" applyBorder="1" applyAlignment="1">
      <alignment vertical="center" wrapText="1"/>
    </xf>
    <xf numFmtId="0" fontId="49" fillId="2" borderId="350" xfId="0" applyFont="1" applyFill="1" applyBorder="1" applyAlignment="1">
      <alignment vertical="center" wrapText="1"/>
    </xf>
    <xf numFmtId="0" fontId="49" fillId="2" borderId="351" xfId="0" applyFont="1" applyFill="1" applyBorder="1" applyAlignment="1">
      <alignment vertical="center" wrapText="1"/>
    </xf>
    <xf numFmtId="0" fontId="49" fillId="21" borderId="350" xfId="0" applyFont="1" applyFill="1" applyBorder="1" applyAlignment="1">
      <alignment vertical="center" wrapText="1"/>
    </xf>
    <xf numFmtId="0" fontId="49" fillId="2" borderId="342" xfId="0" applyFont="1" applyFill="1" applyBorder="1" applyAlignment="1">
      <alignment vertical="center" wrapText="1"/>
    </xf>
    <xf numFmtId="0" fontId="49" fillId="2" borderId="344" xfId="0" applyFont="1" applyFill="1" applyBorder="1" applyAlignment="1">
      <alignment vertical="center" wrapText="1"/>
    </xf>
    <xf numFmtId="0" fontId="49" fillId="2" borderId="345" xfId="0" applyFont="1" applyFill="1" applyBorder="1" applyAlignment="1">
      <alignment vertical="center" wrapText="1"/>
    </xf>
    <xf numFmtId="0" fontId="49" fillId="0" borderId="341" xfId="0" applyFont="1" applyBorder="1" applyAlignment="1">
      <alignment vertical="center" wrapText="1"/>
    </xf>
    <xf numFmtId="0" fontId="48" fillId="0" borderId="47" xfId="0" applyFont="1" applyBorder="1" applyAlignment="1">
      <alignment vertical="center" wrapText="1"/>
    </xf>
    <xf numFmtId="0" fontId="48" fillId="0" borderId="53" xfId="0" applyFont="1" applyBorder="1" applyAlignment="1">
      <alignment vertical="center" wrapText="1"/>
    </xf>
    <xf numFmtId="0" fontId="48" fillId="19" borderId="4" xfId="0" applyFont="1" applyFill="1" applyBorder="1" applyAlignment="1" applyProtection="1">
      <alignment horizontal="left" vertical="center" wrapText="1"/>
      <protection locked="0"/>
    </xf>
    <xf numFmtId="0" fontId="48" fillId="19" borderId="124" xfId="0" applyFont="1" applyFill="1" applyBorder="1" applyAlignment="1" applyProtection="1">
      <alignment horizontal="left" vertical="center" wrapText="1"/>
      <protection locked="0"/>
    </xf>
    <xf numFmtId="0" fontId="48" fillId="19" borderId="260" xfId="0" applyFont="1" applyFill="1" applyBorder="1" applyAlignment="1" applyProtection="1">
      <alignment horizontal="left" vertical="center" wrapText="1"/>
      <protection locked="0"/>
    </xf>
    <xf numFmtId="0" fontId="48" fillId="0" borderId="4" xfId="0" applyFont="1" applyBorder="1" applyAlignment="1">
      <alignment horizontal="center" vertical="center" wrapText="1"/>
    </xf>
    <xf numFmtId="0" fontId="48" fillId="3" borderId="260" xfId="0" applyFont="1" applyFill="1" applyBorder="1" applyAlignment="1">
      <alignment vertical="center" wrapText="1"/>
    </xf>
    <xf numFmtId="0" fontId="48" fillId="0" borderId="105" xfId="0" applyFont="1" applyBorder="1" applyAlignment="1">
      <alignment vertical="center" wrapText="1"/>
    </xf>
    <xf numFmtId="0" fontId="47" fillId="0" borderId="0" xfId="0" applyFont="1"/>
    <xf numFmtId="0" fontId="49" fillId="2" borderId="241" xfId="0" applyFont="1" applyFill="1" applyBorder="1" applyAlignment="1">
      <alignment vertical="center" wrapText="1"/>
    </xf>
    <xf numFmtId="0" fontId="47" fillId="0" borderId="31" xfId="0" applyFont="1" applyBorder="1"/>
    <xf numFmtId="0" fontId="0" fillId="0" borderId="31" xfId="0" applyBorder="1"/>
    <xf numFmtId="0" fontId="49" fillId="0" borderId="341" xfId="0" applyFont="1" applyBorder="1" applyAlignment="1">
      <alignment horizontal="left" vertical="center" wrapText="1"/>
    </xf>
    <xf numFmtId="49" fontId="50" fillId="0" borderId="270" xfId="0" applyNumberFormat="1" applyFont="1" applyBorder="1" applyAlignment="1">
      <alignment horizontal="center" vertical="center" wrapText="1"/>
    </xf>
    <xf numFmtId="49" fontId="50" fillId="0" borderId="245" xfId="0" applyNumberFormat="1" applyFont="1" applyBorder="1" applyAlignment="1">
      <alignment horizontal="center" vertical="center" wrapText="1"/>
    </xf>
    <xf numFmtId="0" fontId="49" fillId="0" borderId="239" xfId="0" applyFont="1" applyBorder="1" applyAlignment="1">
      <alignment vertical="center" wrapText="1"/>
    </xf>
    <xf numFmtId="0" fontId="49" fillId="0" borderId="223" xfId="0" applyFont="1" applyBorder="1" applyAlignment="1">
      <alignment vertical="center" wrapText="1"/>
    </xf>
    <xf numFmtId="0" fontId="50" fillId="0" borderId="224" xfId="0" applyFont="1" applyBorder="1" applyAlignment="1">
      <alignment horizontal="center" vertical="center" wrapText="1"/>
    </xf>
    <xf numFmtId="0" fontId="49" fillId="0" borderId="228" xfId="0" applyFont="1" applyBorder="1" applyAlignment="1">
      <alignment vertical="center" wrapText="1"/>
    </xf>
    <xf numFmtId="0" fontId="50" fillId="0" borderId="243" xfId="0" applyFont="1" applyBorder="1" applyAlignment="1">
      <alignment horizontal="center" vertical="center" wrapText="1"/>
    </xf>
    <xf numFmtId="0" fontId="49" fillId="0" borderId="281" xfId="0" applyFont="1" applyBorder="1" applyAlignment="1">
      <alignment horizontal="left" vertical="center" wrapText="1"/>
    </xf>
    <xf numFmtId="49" fontId="49" fillId="0" borderId="252" xfId="0" applyNumberFormat="1" applyFont="1" applyBorder="1" applyAlignment="1">
      <alignment horizontal="center" vertical="center" wrapText="1"/>
    </xf>
    <xf numFmtId="0" fontId="49" fillId="0" borderId="274" xfId="0" applyFont="1" applyBorder="1" applyAlignment="1">
      <alignment horizontal="left" vertical="center" wrapText="1"/>
    </xf>
    <xf numFmtId="0" fontId="49" fillId="0" borderId="255" xfId="0" applyFont="1" applyBorder="1" applyAlignment="1">
      <alignment vertical="center" wrapText="1"/>
    </xf>
    <xf numFmtId="0" fontId="49" fillId="0" borderId="361" xfId="0" applyFont="1" applyBorder="1" applyAlignment="1">
      <alignment horizontal="left" vertical="center" wrapText="1"/>
    </xf>
    <xf numFmtId="0" fontId="49" fillId="14" borderId="251" xfId="0" applyFont="1" applyFill="1" applyBorder="1" applyAlignment="1">
      <alignment vertical="center" wrapText="1"/>
    </xf>
    <xf numFmtId="49" fontId="49" fillId="14" borderId="252" xfId="0" applyNumberFormat="1" applyFont="1" applyFill="1" applyBorder="1" applyAlignment="1">
      <alignment horizontal="center" vertical="center" wrapText="1"/>
    </xf>
    <xf numFmtId="0" fontId="49" fillId="14" borderId="253" xfId="0" applyFont="1" applyFill="1" applyBorder="1" applyAlignment="1">
      <alignment horizontal="center" vertical="center" wrapText="1"/>
    </xf>
    <xf numFmtId="0" fontId="49" fillId="14" borderId="250" xfId="0" applyFont="1" applyFill="1" applyBorder="1" applyAlignment="1">
      <alignment horizontal="left" vertical="center" wrapText="1"/>
    </xf>
    <xf numFmtId="0" fontId="49" fillId="14" borderId="274" xfId="0" applyFont="1" applyFill="1" applyBorder="1" applyAlignment="1">
      <alignment horizontal="left" vertical="center" wrapText="1"/>
    </xf>
    <xf numFmtId="0" fontId="49" fillId="14" borderId="251" xfId="0" applyFont="1" applyFill="1" applyBorder="1" applyAlignment="1">
      <alignment horizontal="left" vertical="center" wrapText="1"/>
    </xf>
    <xf numFmtId="0" fontId="49" fillId="14" borderId="206" xfId="0" applyFont="1" applyFill="1" applyBorder="1" applyAlignment="1">
      <alignment vertical="center" wrapText="1"/>
    </xf>
    <xf numFmtId="0" fontId="49" fillId="14" borderId="242" xfId="0" applyFont="1" applyFill="1" applyBorder="1" applyAlignment="1">
      <alignment vertical="center" wrapText="1"/>
    </xf>
    <xf numFmtId="0" fontId="50" fillId="22" borderId="243" xfId="0" applyFont="1" applyFill="1" applyBorder="1" applyAlignment="1">
      <alignment horizontal="center" vertical="center" wrapText="1"/>
    </xf>
    <xf numFmtId="0" fontId="49" fillId="14" borderId="244" xfId="0" applyFont="1" applyFill="1" applyBorder="1" applyAlignment="1">
      <alignment horizontal="center" vertical="center" wrapText="1"/>
    </xf>
    <xf numFmtId="0" fontId="49" fillId="14" borderId="241" xfId="0" applyFont="1" applyFill="1" applyBorder="1" applyAlignment="1">
      <alignment horizontal="left" vertical="center" wrapText="1"/>
    </xf>
    <xf numFmtId="0" fontId="49" fillId="14" borderId="242" xfId="0" applyFont="1" applyFill="1" applyBorder="1" applyAlignment="1">
      <alignment horizontal="left" vertical="center" wrapText="1"/>
    </xf>
    <xf numFmtId="0" fontId="49" fillId="0" borderId="235" xfId="0" applyFont="1" applyBorder="1" applyAlignment="1">
      <alignment vertical="center" wrapText="1"/>
    </xf>
    <xf numFmtId="0" fontId="49" fillId="0" borderId="237" xfId="0" applyFont="1" applyBorder="1" applyAlignment="1">
      <alignment horizontal="center" vertical="center" wrapText="1"/>
    </xf>
    <xf numFmtId="0" fontId="49" fillId="0" borderId="234" xfId="0" applyFont="1" applyBorder="1" applyAlignment="1">
      <alignment horizontal="left" vertical="center" wrapText="1"/>
    </xf>
    <xf numFmtId="0" fontId="49" fillId="0" borderId="238" xfId="0" applyFont="1" applyBorder="1" applyAlignment="1">
      <alignment horizontal="left" vertical="center" wrapText="1"/>
    </xf>
    <xf numFmtId="0" fontId="49" fillId="0" borderId="235" xfId="0" applyFont="1" applyBorder="1" applyAlignment="1">
      <alignment horizontal="left" vertical="center" wrapText="1"/>
    </xf>
    <xf numFmtId="0" fontId="49" fillId="14" borderId="239" xfId="0" applyFont="1" applyFill="1" applyBorder="1" applyAlignment="1">
      <alignment vertical="center" wrapText="1"/>
    </xf>
    <xf numFmtId="49" fontId="49" fillId="14" borderId="229" xfId="0" applyNumberFormat="1" applyFont="1" applyFill="1" applyBorder="1" applyAlignment="1">
      <alignment horizontal="center" vertical="center" wrapText="1"/>
    </xf>
    <xf numFmtId="0" fontId="49" fillId="14" borderId="255" xfId="0" applyFont="1" applyFill="1" applyBorder="1" applyAlignment="1">
      <alignment vertical="center" wrapText="1"/>
    </xf>
    <xf numFmtId="0" fontId="49" fillId="14" borderId="257" xfId="0" applyFont="1" applyFill="1" applyBorder="1" applyAlignment="1">
      <alignment horizontal="center" vertical="center" wrapText="1"/>
    </xf>
    <xf numFmtId="0" fontId="49" fillId="14" borderId="254" xfId="0" applyFont="1" applyFill="1" applyBorder="1" applyAlignment="1">
      <alignment horizontal="left" vertical="center" wrapText="1"/>
    </xf>
    <xf numFmtId="0" fontId="49" fillId="14" borderId="361" xfId="0" applyFont="1" applyFill="1" applyBorder="1" applyAlignment="1">
      <alignment horizontal="left" vertical="center" wrapText="1"/>
    </xf>
    <xf numFmtId="0" fontId="49" fillId="14" borderId="255" xfId="0" applyFont="1" applyFill="1" applyBorder="1" applyAlignment="1">
      <alignment horizontal="left" vertical="center" wrapText="1"/>
    </xf>
    <xf numFmtId="0" fontId="49" fillId="19" borderId="218" xfId="0" applyFont="1" applyFill="1" applyBorder="1" applyAlignment="1">
      <alignment vertical="center" wrapText="1"/>
    </xf>
    <xf numFmtId="49" fontId="49" fillId="19" borderId="219" xfId="0" applyNumberFormat="1" applyFont="1" applyFill="1" applyBorder="1" applyAlignment="1">
      <alignment horizontal="center" vertical="center" wrapText="1"/>
    </xf>
    <xf numFmtId="0" fontId="49" fillId="19" borderId="220" xfId="0" applyFont="1" applyFill="1" applyBorder="1" applyAlignment="1">
      <alignment horizontal="center" vertical="center" wrapText="1"/>
    </xf>
    <xf numFmtId="0" fontId="49" fillId="19" borderId="217" xfId="0" applyFont="1" applyFill="1" applyBorder="1" applyAlignment="1">
      <alignment horizontal="left" vertical="center" wrapText="1"/>
    </xf>
    <xf numFmtId="0" fontId="49" fillId="19" borderId="221" xfId="0" applyFont="1" applyFill="1" applyBorder="1" applyAlignment="1">
      <alignment horizontal="left" vertical="center" wrapText="1"/>
    </xf>
    <xf numFmtId="0" fontId="49" fillId="19" borderId="218" xfId="0" applyFont="1" applyFill="1" applyBorder="1" applyAlignment="1">
      <alignment horizontal="left" vertical="center" wrapText="1"/>
    </xf>
    <xf numFmtId="0" fontId="49" fillId="19" borderId="206" xfId="0" applyFont="1" applyFill="1" applyBorder="1" applyAlignment="1">
      <alignment vertical="center" wrapText="1"/>
    </xf>
    <xf numFmtId="0" fontId="49" fillId="19" borderId="235" xfId="0" applyFont="1" applyFill="1" applyBorder="1" applyAlignment="1">
      <alignment vertical="center" wrapText="1"/>
    </xf>
    <xf numFmtId="0" fontId="50" fillId="19" borderId="243" xfId="0" applyFont="1" applyFill="1" applyBorder="1" applyAlignment="1">
      <alignment horizontal="center" vertical="center" wrapText="1"/>
    </xf>
    <xf numFmtId="0" fontId="49" fillId="19" borderId="237" xfId="0" applyFont="1" applyFill="1" applyBorder="1" applyAlignment="1">
      <alignment horizontal="center" vertical="center" wrapText="1"/>
    </xf>
    <xf numFmtId="0" fontId="49" fillId="19" borderId="234" xfId="0" applyFont="1" applyFill="1" applyBorder="1" applyAlignment="1">
      <alignment horizontal="left" vertical="center" wrapText="1"/>
    </xf>
    <xf numFmtId="0" fontId="49" fillId="19" borderId="238" xfId="0" applyFont="1" applyFill="1" applyBorder="1" applyAlignment="1">
      <alignment horizontal="left" vertical="center" wrapText="1"/>
    </xf>
    <xf numFmtId="0" fontId="49" fillId="19" borderId="235" xfId="0" applyFont="1" applyFill="1" applyBorder="1" applyAlignment="1">
      <alignment horizontal="left" vertical="center" wrapText="1"/>
    </xf>
    <xf numFmtId="0" fontId="54" fillId="6" borderId="218" xfId="0" applyFont="1" applyFill="1" applyBorder="1" applyAlignment="1">
      <alignment vertical="center" wrapText="1"/>
    </xf>
    <xf numFmtId="49" fontId="54" fillId="6" borderId="219" xfId="0" applyNumberFormat="1" applyFont="1" applyFill="1" applyBorder="1" applyAlignment="1">
      <alignment horizontal="center" vertical="center" wrapText="1"/>
    </xf>
    <xf numFmtId="0" fontId="54" fillId="6" borderId="220" xfId="0" applyFont="1" applyFill="1" applyBorder="1" applyAlignment="1">
      <alignment horizontal="center" vertical="center" wrapText="1"/>
    </xf>
    <xf numFmtId="0" fontId="54" fillId="6" borderId="217" xfId="0" applyFont="1" applyFill="1" applyBorder="1" applyAlignment="1">
      <alignment horizontal="left" vertical="center" wrapText="1"/>
    </xf>
    <xf numFmtId="0" fontId="54" fillId="6" borderId="239" xfId="0" applyFont="1" applyFill="1" applyBorder="1" applyAlignment="1">
      <alignment horizontal="left" vertical="center" wrapText="1"/>
    </xf>
    <xf numFmtId="0" fontId="54" fillId="6" borderId="209" xfId="0" applyFont="1" applyFill="1" applyBorder="1" applyAlignment="1">
      <alignment horizontal="left" vertical="center" wrapText="1" indent="1"/>
    </xf>
    <xf numFmtId="0" fontId="54" fillId="6" borderId="206" xfId="0" applyFont="1" applyFill="1" applyBorder="1" applyAlignment="1">
      <alignment vertical="center" wrapText="1"/>
    </xf>
    <xf numFmtId="49" fontId="54" fillId="6" borderId="207" xfId="0" applyNumberFormat="1" applyFont="1" applyFill="1" applyBorder="1" applyAlignment="1">
      <alignment horizontal="center" vertical="center" wrapText="1"/>
    </xf>
    <xf numFmtId="0" fontId="54" fillId="6" borderId="208" xfId="0" applyFont="1" applyFill="1" applyBorder="1" applyAlignment="1">
      <alignment horizontal="center" vertical="center" wrapText="1"/>
    </xf>
    <xf numFmtId="0" fontId="54" fillId="6" borderId="209" xfId="0" applyFont="1" applyFill="1" applyBorder="1" applyAlignment="1">
      <alignment horizontal="left" vertical="center" wrapText="1"/>
    </xf>
    <xf numFmtId="0" fontId="54" fillId="6" borderId="206" xfId="0" applyFont="1" applyFill="1" applyBorder="1" applyAlignment="1">
      <alignment horizontal="left" vertical="center" wrapText="1"/>
    </xf>
    <xf numFmtId="0" fontId="54" fillId="6" borderId="235" xfId="0" applyFont="1" applyFill="1" applyBorder="1" applyAlignment="1">
      <alignment vertical="center" wrapText="1"/>
    </xf>
    <xf numFmtId="49" fontId="54" fillId="6" borderId="236" xfId="0" applyNumberFormat="1" applyFont="1" applyFill="1" applyBorder="1" applyAlignment="1">
      <alignment horizontal="center" vertical="center" wrapText="1"/>
    </xf>
    <xf numFmtId="0" fontId="54" fillId="6" borderId="237" xfId="0" applyFont="1" applyFill="1" applyBorder="1" applyAlignment="1">
      <alignment horizontal="center" vertical="center" wrapText="1"/>
    </xf>
    <xf numFmtId="0" fontId="54" fillId="6" borderId="234" xfId="0" applyFont="1" applyFill="1" applyBorder="1" applyAlignment="1">
      <alignment horizontal="left" vertical="center" wrapText="1"/>
    </xf>
    <xf numFmtId="0" fontId="54" fillId="6" borderId="235" xfId="0" applyFont="1" applyFill="1" applyBorder="1" applyAlignment="1">
      <alignment horizontal="left" vertical="center" wrapText="1"/>
    </xf>
    <xf numFmtId="0" fontId="54" fillId="0" borderId="217" xfId="0" applyFont="1" applyBorder="1" applyAlignment="1">
      <alignment horizontal="left" vertical="center" wrapText="1"/>
    </xf>
    <xf numFmtId="0" fontId="54" fillId="0" borderId="218" xfId="0" applyFont="1" applyBorder="1" applyAlignment="1">
      <alignment horizontal="left" vertical="center" wrapText="1"/>
    </xf>
    <xf numFmtId="49" fontId="54" fillId="0" borderId="219" xfId="0" applyNumberFormat="1" applyFont="1" applyBorder="1" applyAlignment="1">
      <alignment horizontal="center" vertical="center" wrapText="1"/>
    </xf>
    <xf numFmtId="0" fontId="54" fillId="0" borderId="220" xfId="0" applyFont="1" applyBorder="1" applyAlignment="1">
      <alignment horizontal="center" vertical="center" wrapText="1"/>
    </xf>
    <xf numFmtId="0" fontId="54" fillId="0" borderId="209" xfId="0" applyFont="1" applyBorder="1" applyAlignment="1">
      <alignment horizontal="left" vertical="center" wrapText="1"/>
    </xf>
    <xf numFmtId="0" fontId="54" fillId="0" borderId="206" xfId="0" applyFont="1" applyBorder="1" applyAlignment="1">
      <alignment horizontal="left" vertical="center" wrapText="1"/>
    </xf>
    <xf numFmtId="49" fontId="54" fillId="0" borderId="207" xfId="0" applyNumberFormat="1" applyFont="1" applyBorder="1" applyAlignment="1">
      <alignment horizontal="center" vertical="center" wrapText="1"/>
    </xf>
    <xf numFmtId="0" fontId="54" fillId="0" borderId="208" xfId="0" applyFont="1" applyBorder="1" applyAlignment="1">
      <alignment horizontal="center" vertical="center" wrapText="1"/>
    </xf>
    <xf numFmtId="0" fontId="54" fillId="0" borderId="242" xfId="0" applyFont="1" applyBorder="1" applyAlignment="1">
      <alignment horizontal="left" vertical="center" wrapText="1"/>
    </xf>
    <xf numFmtId="49" fontId="54" fillId="0" borderId="243" xfId="0" applyNumberFormat="1" applyFont="1" applyBorder="1" applyAlignment="1">
      <alignment horizontal="center" vertical="center" wrapText="1"/>
    </xf>
    <xf numFmtId="0" fontId="54" fillId="0" borderId="244" xfId="0" applyFont="1" applyBorder="1" applyAlignment="1">
      <alignment horizontal="center" vertical="center" wrapText="1"/>
    </xf>
    <xf numFmtId="0" fontId="54" fillId="0" borderId="241" xfId="0" applyFont="1" applyBorder="1" applyAlignment="1">
      <alignment horizontal="left" vertical="center" wrapText="1"/>
    </xf>
    <xf numFmtId="0" fontId="54" fillId="0" borderId="231" xfId="0" applyFont="1" applyBorder="1" applyAlignment="1">
      <alignment horizontal="left" vertical="center" wrapText="1"/>
    </xf>
    <xf numFmtId="0" fontId="54" fillId="0" borderId="228" xfId="0" applyFont="1" applyBorder="1" applyAlignment="1">
      <alignment horizontal="left" vertical="center" wrapText="1"/>
    </xf>
    <xf numFmtId="49" fontId="54" fillId="0" borderId="233" xfId="0" applyNumberFormat="1" applyFont="1" applyBorder="1" applyAlignment="1">
      <alignment horizontal="center" vertical="center" wrapText="1"/>
    </xf>
    <xf numFmtId="0" fontId="54" fillId="0" borderId="230" xfId="0" applyFont="1" applyBorder="1" applyAlignment="1">
      <alignment horizontal="center" vertical="center" wrapText="1"/>
    </xf>
    <xf numFmtId="0" fontId="54" fillId="6" borderId="222" xfId="0" applyFont="1" applyFill="1" applyBorder="1" applyAlignment="1">
      <alignment horizontal="left" vertical="center" wrapText="1" indent="1"/>
    </xf>
    <xf numFmtId="0" fontId="54" fillId="6" borderId="223" xfId="0" applyFont="1" applyFill="1" applyBorder="1" applyAlignment="1">
      <alignment horizontal="left" vertical="center" wrapText="1"/>
    </xf>
    <xf numFmtId="49" fontId="54" fillId="6" borderId="224" xfId="0" applyNumberFormat="1" applyFont="1" applyFill="1" applyBorder="1" applyAlignment="1">
      <alignment horizontal="center" vertical="center" wrapText="1"/>
    </xf>
    <xf numFmtId="0" fontId="54" fillId="6" borderId="225" xfId="0" applyFont="1" applyFill="1" applyBorder="1" applyAlignment="1">
      <alignment horizontal="center" vertical="center" wrapText="1"/>
    </xf>
    <xf numFmtId="0" fontId="54" fillId="6" borderId="222" xfId="0" applyFont="1" applyFill="1" applyBorder="1" applyAlignment="1">
      <alignment horizontal="left" vertical="center" wrapText="1"/>
    </xf>
    <xf numFmtId="0" fontId="54" fillId="0" borderId="12" xfId="0" applyFont="1" applyBorder="1" applyAlignment="1">
      <alignment horizontal="left" vertical="center" wrapText="1"/>
    </xf>
    <xf numFmtId="0" fontId="54" fillId="0" borderId="14" xfId="0" applyFont="1" applyBorder="1" applyAlignment="1">
      <alignment horizontal="left" vertical="center" wrapText="1"/>
    </xf>
    <xf numFmtId="49" fontId="54" fillId="0" borderId="211" xfId="0" applyNumberFormat="1" applyFont="1" applyBorder="1" applyAlignment="1">
      <alignment horizontal="center" vertical="center" wrapText="1"/>
    </xf>
    <xf numFmtId="0" fontId="54" fillId="0" borderId="116" xfId="0" applyFont="1" applyBorder="1" applyAlignment="1">
      <alignment horizontal="center" vertical="center" wrapText="1"/>
    </xf>
    <xf numFmtId="0" fontId="54" fillId="0" borderId="38" xfId="0" applyFont="1" applyBorder="1" applyAlignment="1">
      <alignment horizontal="left" vertical="center" wrapText="1"/>
    </xf>
    <xf numFmtId="0" fontId="54" fillId="0" borderId="52" xfId="0" applyFont="1" applyBorder="1" applyAlignment="1">
      <alignment horizontal="left" vertical="center" wrapText="1"/>
    </xf>
    <xf numFmtId="49" fontId="54" fillId="0" borderId="245" xfId="0" applyNumberFormat="1" applyFont="1" applyBorder="1" applyAlignment="1">
      <alignment horizontal="center" vertical="center" wrapText="1"/>
    </xf>
    <xf numFmtId="0" fontId="54" fillId="0" borderId="88" xfId="0" applyFont="1" applyBorder="1" applyAlignment="1">
      <alignment horizontal="center" vertical="center" wrapText="1"/>
    </xf>
    <xf numFmtId="49" fontId="54" fillId="0" borderId="52" xfId="0" applyNumberFormat="1" applyFont="1" applyBorder="1" applyAlignment="1">
      <alignment horizontal="left" vertical="center" wrapText="1"/>
    </xf>
    <xf numFmtId="0" fontId="54" fillId="0" borderId="227" xfId="0" applyFont="1" applyBorder="1" applyAlignment="1">
      <alignment horizontal="left" vertical="center" wrapText="1"/>
    </xf>
    <xf numFmtId="0" fontId="54" fillId="0" borderId="239" xfId="0" applyFont="1" applyBorder="1" applyAlignment="1">
      <alignment horizontal="left" vertical="center" wrapText="1"/>
    </xf>
    <xf numFmtId="49" fontId="54" fillId="0" borderId="229" xfId="0" applyNumberFormat="1" applyFont="1" applyBorder="1" applyAlignment="1">
      <alignment horizontal="center" vertical="center" wrapText="1"/>
    </xf>
    <xf numFmtId="0" fontId="54" fillId="0" borderId="240" xfId="0" applyFont="1" applyBorder="1" applyAlignment="1">
      <alignment horizontal="center" vertical="center" wrapText="1"/>
    </xf>
    <xf numFmtId="0" fontId="54" fillId="0" borderId="222" xfId="0" applyFont="1" applyBorder="1" applyAlignment="1">
      <alignment horizontal="left" vertical="center" wrapText="1"/>
    </xf>
    <xf numFmtId="0" fontId="54" fillId="0" borderId="223" xfId="0" applyFont="1" applyBorder="1" applyAlignment="1">
      <alignment horizontal="left" vertical="center" wrapText="1"/>
    </xf>
    <xf numFmtId="49" fontId="54" fillId="0" borderId="224" xfId="0" applyNumberFormat="1" applyFont="1" applyBorder="1" applyAlignment="1">
      <alignment horizontal="center" vertical="center" wrapText="1"/>
    </xf>
    <xf numFmtId="0" fontId="54" fillId="0" borderId="225" xfId="0" applyFont="1" applyBorder="1" applyAlignment="1">
      <alignment horizontal="center" vertical="center" wrapText="1"/>
    </xf>
    <xf numFmtId="0" fontId="54" fillId="14" borderId="3" xfId="0" applyFont="1" applyFill="1" applyBorder="1" applyAlignment="1">
      <alignment horizontal="left" vertical="center" wrapText="1"/>
    </xf>
    <xf numFmtId="0" fontId="54" fillId="14" borderId="4" xfId="0" applyFont="1" applyFill="1" applyBorder="1" applyAlignment="1">
      <alignment horizontal="left" vertical="center" wrapText="1"/>
    </xf>
    <xf numFmtId="49" fontId="54" fillId="14" borderId="205" xfId="0" applyNumberFormat="1" applyFont="1" applyFill="1" applyBorder="1" applyAlignment="1">
      <alignment horizontal="center" vertical="center" wrapText="1"/>
    </xf>
    <xf numFmtId="0" fontId="54" fillId="14" borderId="60" xfId="0" applyFont="1" applyFill="1" applyBorder="1" applyAlignment="1">
      <alignment horizontal="center" vertical="center" wrapText="1"/>
    </xf>
    <xf numFmtId="0" fontId="54" fillId="14" borderId="362" xfId="0" applyFont="1" applyFill="1" applyBorder="1" applyAlignment="1">
      <alignment horizontal="left" vertical="center" wrapText="1"/>
    </xf>
    <xf numFmtId="0" fontId="54" fillId="14" borderId="267" xfId="0" applyFont="1" applyFill="1" applyBorder="1" applyAlignment="1">
      <alignment horizontal="left" vertical="center" wrapText="1"/>
    </xf>
    <xf numFmtId="49" fontId="54" fillId="14" borderId="363" xfId="0" applyNumberFormat="1" applyFont="1" applyFill="1" applyBorder="1" applyAlignment="1">
      <alignment horizontal="center" vertical="center" wrapText="1"/>
    </xf>
    <xf numFmtId="0" fontId="54" fillId="14" borderId="268" xfId="0" applyFont="1" applyFill="1" applyBorder="1" applyAlignment="1">
      <alignment horizontal="center" vertical="center" wrapText="1"/>
    </xf>
    <xf numFmtId="0" fontId="54" fillId="2" borderId="227" xfId="0" applyFont="1" applyFill="1" applyBorder="1" applyAlignment="1">
      <alignment horizontal="left" vertical="center" wrapText="1"/>
    </xf>
    <xf numFmtId="0" fontId="54" fillId="2" borderId="239" xfId="0" applyFont="1" applyFill="1" applyBorder="1" applyAlignment="1">
      <alignment horizontal="left" vertical="center" wrapText="1"/>
    </xf>
    <xf numFmtId="49" fontId="54" fillId="2" borderId="229" xfId="0" applyNumberFormat="1" applyFont="1" applyFill="1" applyBorder="1" applyAlignment="1">
      <alignment horizontal="center" vertical="center" wrapText="1"/>
    </xf>
    <xf numFmtId="0" fontId="54" fillId="2" borderId="240" xfId="0" applyFont="1" applyFill="1" applyBorder="1" applyAlignment="1">
      <alignment horizontal="center" vertical="center" wrapText="1"/>
    </xf>
    <xf numFmtId="0" fontId="54" fillId="2" borderId="223" xfId="0" applyFont="1" applyFill="1" applyBorder="1" applyAlignment="1">
      <alignment horizontal="left" vertical="center" wrapText="1"/>
    </xf>
    <xf numFmtId="49" fontId="54" fillId="2" borderId="224" xfId="0" applyNumberFormat="1" applyFont="1" applyFill="1" applyBorder="1" applyAlignment="1">
      <alignment horizontal="center" vertical="center" wrapText="1"/>
    </xf>
    <xf numFmtId="0" fontId="54" fillId="2" borderId="225" xfId="0" applyFont="1" applyFill="1" applyBorder="1" applyAlignment="1">
      <alignment horizontal="center" vertical="center" wrapText="1"/>
    </xf>
    <xf numFmtId="0" fontId="54" fillId="2" borderId="222" xfId="0" applyFont="1" applyFill="1" applyBorder="1" applyAlignment="1">
      <alignment horizontal="left" vertical="center" wrapText="1"/>
    </xf>
    <xf numFmtId="0" fontId="54" fillId="2" borderId="69" xfId="0" applyFont="1" applyFill="1" applyBorder="1" applyAlignment="1">
      <alignment horizontal="left" vertical="center" wrapText="1"/>
    </xf>
    <xf numFmtId="0" fontId="54" fillId="2" borderId="75" xfId="0" applyFont="1" applyFill="1" applyBorder="1" applyAlignment="1">
      <alignment horizontal="left" vertical="center" wrapText="1"/>
    </xf>
    <xf numFmtId="49" fontId="54" fillId="2" borderId="272" xfId="0" applyNumberFormat="1" applyFont="1" applyFill="1" applyBorder="1" applyAlignment="1">
      <alignment horizontal="center" vertical="center" wrapText="1"/>
    </xf>
    <xf numFmtId="0" fontId="54" fillId="2" borderId="140" xfId="0" applyFont="1" applyFill="1" applyBorder="1" applyAlignment="1">
      <alignment horizontal="center" vertical="center" wrapText="1"/>
    </xf>
    <xf numFmtId="0" fontId="54" fillId="2" borderId="3" xfId="0" applyFont="1" applyFill="1" applyBorder="1" applyAlignment="1">
      <alignment horizontal="left" vertical="center" wrapText="1"/>
    </xf>
    <xf numFmtId="0" fontId="54" fillId="2" borderId="4" xfId="0" applyFont="1" applyFill="1" applyBorder="1" applyAlignment="1">
      <alignment horizontal="left" vertical="center" wrapText="1"/>
    </xf>
    <xf numFmtId="49" fontId="54" fillId="2" borderId="205" xfId="0" applyNumberFormat="1" applyFont="1" applyFill="1" applyBorder="1" applyAlignment="1">
      <alignment horizontal="center" vertical="center" wrapText="1"/>
    </xf>
    <xf numFmtId="0" fontId="54" fillId="2" borderId="60" xfId="0" applyFont="1" applyFill="1" applyBorder="1" applyAlignment="1">
      <alignment horizontal="center" vertical="center" wrapText="1"/>
    </xf>
    <xf numFmtId="0" fontId="54" fillId="0" borderId="80" xfId="0" applyFont="1" applyBorder="1" applyAlignment="1">
      <alignment horizontal="left" vertical="center" wrapText="1"/>
    </xf>
    <xf numFmtId="0" fontId="54" fillId="0" borderId="84" xfId="0" applyFont="1" applyBorder="1" applyAlignment="1">
      <alignment horizontal="left" vertical="center" wrapText="1"/>
    </xf>
    <xf numFmtId="49" fontId="54" fillId="0" borderId="364" xfId="0" applyNumberFormat="1" applyFont="1" applyBorder="1" applyAlignment="1">
      <alignment horizontal="center" vertical="center" wrapText="1"/>
    </xf>
    <xf numFmtId="0" fontId="54" fillId="0" borderId="196" xfId="0" applyFont="1" applyBorder="1" applyAlignment="1">
      <alignment horizontal="center" vertical="center" wrapText="1"/>
    </xf>
    <xf numFmtId="49" fontId="54" fillId="19" borderId="363" xfId="0" applyNumberFormat="1" applyFont="1" applyFill="1" applyBorder="1" applyAlignment="1">
      <alignment horizontal="center" vertical="center" wrapText="1"/>
    </xf>
    <xf numFmtId="0" fontId="54" fillId="19" borderId="268" xfId="0" applyFont="1" applyFill="1" applyBorder="1" applyAlignment="1">
      <alignment horizontal="center" vertical="center" wrapText="1"/>
    </xf>
    <xf numFmtId="0" fontId="54" fillId="19" borderId="362" xfId="0" applyFont="1" applyFill="1" applyBorder="1" applyAlignment="1">
      <alignment horizontal="left" vertical="center" wrapText="1"/>
    </xf>
    <xf numFmtId="0" fontId="54" fillId="19" borderId="267" xfId="0" applyFont="1" applyFill="1" applyBorder="1" applyAlignment="1">
      <alignment horizontal="left" vertical="center" wrapText="1"/>
    </xf>
    <xf numFmtId="0" fontId="54" fillId="0" borderId="365" xfId="0" applyFont="1" applyBorder="1" applyAlignment="1">
      <alignment horizontal="left" vertical="center" wrapText="1"/>
    </xf>
    <xf numFmtId="0" fontId="54" fillId="0" borderId="271" xfId="0" applyFont="1" applyBorder="1" applyAlignment="1">
      <alignment horizontal="left" vertical="center" wrapText="1"/>
    </xf>
    <xf numFmtId="0" fontId="54" fillId="0" borderId="50" xfId="0" applyFont="1" applyBorder="1" applyAlignment="1">
      <alignment horizontal="left" vertical="center" wrapText="1"/>
    </xf>
    <xf numFmtId="49" fontId="54" fillId="0" borderId="270" xfId="0" applyNumberFormat="1" applyFont="1" applyBorder="1" applyAlignment="1">
      <alignment horizontal="center" vertical="center" wrapText="1"/>
    </xf>
    <xf numFmtId="0" fontId="54" fillId="0" borderId="271" xfId="0" applyFont="1" applyBorder="1" applyAlignment="1">
      <alignment horizontal="center" vertical="center" wrapText="1"/>
    </xf>
    <xf numFmtId="0" fontId="54" fillId="0" borderId="269" xfId="0" applyFont="1" applyBorder="1" applyAlignment="1">
      <alignment horizontal="left" vertical="center" wrapText="1"/>
    </xf>
    <xf numFmtId="0" fontId="54" fillId="6" borderId="206" xfId="0" applyFont="1" applyFill="1" applyBorder="1" applyAlignment="1">
      <alignment horizontal="left" vertical="center" wrapText="1" indent="1"/>
    </xf>
    <xf numFmtId="0" fontId="54" fillId="6" borderId="223" xfId="0" applyFont="1" applyFill="1" applyBorder="1" applyAlignment="1">
      <alignment horizontal="left" vertical="center" wrapText="1" indent="1"/>
    </xf>
    <xf numFmtId="49" fontId="50" fillId="6" borderId="224" xfId="0" applyNumberFormat="1" applyFont="1" applyFill="1" applyBorder="1" applyAlignment="1">
      <alignment horizontal="center" vertical="center" wrapText="1"/>
    </xf>
    <xf numFmtId="0" fontId="54" fillId="0" borderId="18" xfId="0" applyFont="1" applyBorder="1" applyAlignment="1">
      <alignment horizontal="left" vertical="center" wrapText="1"/>
    </xf>
    <xf numFmtId="0" fontId="54" fillId="0" borderId="19" xfId="0" applyFont="1" applyBorder="1" applyAlignment="1">
      <alignment horizontal="left" vertical="center" wrapText="1"/>
    </xf>
    <xf numFmtId="49" fontId="54" fillId="0" borderId="212" xfId="0" applyNumberFormat="1" applyFont="1" applyBorder="1" applyAlignment="1">
      <alignment horizontal="center" vertical="center" wrapText="1"/>
    </xf>
    <xf numFmtId="0" fontId="54" fillId="0" borderId="105" xfId="0" applyFont="1" applyBorder="1" applyAlignment="1">
      <alignment horizontal="center" vertical="center" wrapText="1"/>
    </xf>
    <xf numFmtId="0" fontId="54" fillId="0" borderId="250" xfId="0" applyFont="1" applyBorder="1" applyAlignment="1">
      <alignment horizontal="left" vertical="center" wrapText="1"/>
    </xf>
    <xf numFmtId="0" fontId="54" fillId="0" borderId="251" xfId="0" applyFont="1" applyBorder="1" applyAlignment="1">
      <alignment horizontal="left" vertical="center" wrapText="1"/>
    </xf>
    <xf numFmtId="49" fontId="54" fillId="0" borderId="252" xfId="0" applyNumberFormat="1" applyFont="1" applyBorder="1" applyAlignment="1">
      <alignment horizontal="center" vertical="center" wrapText="1"/>
    </xf>
    <xf numFmtId="0" fontId="54" fillId="0" borderId="253" xfId="0" applyFont="1" applyBorder="1" applyAlignment="1">
      <alignment horizontal="center" vertical="center" wrapText="1"/>
    </xf>
    <xf numFmtId="49" fontId="50" fillId="6" borderId="207" xfId="0" applyNumberFormat="1" applyFont="1" applyFill="1" applyBorder="1" applyAlignment="1">
      <alignment horizontal="center" vertical="center" wrapText="1"/>
    </xf>
    <xf numFmtId="0" fontId="54" fillId="6" borderId="14" xfId="0" applyFont="1" applyFill="1" applyBorder="1" applyAlignment="1">
      <alignment horizontal="left" vertical="center" wrapText="1"/>
    </xf>
    <xf numFmtId="49" fontId="50" fillId="6" borderId="211" xfId="0" applyNumberFormat="1" applyFont="1" applyFill="1" applyBorder="1" applyAlignment="1">
      <alignment horizontal="center" vertical="center" wrapText="1"/>
    </xf>
    <xf numFmtId="0" fontId="54" fillId="6" borderId="116" xfId="0" applyFont="1" applyFill="1" applyBorder="1" applyAlignment="1">
      <alignment horizontal="center" vertical="center" wrapText="1"/>
    </xf>
    <xf numFmtId="0" fontId="54" fillId="6" borderId="12" xfId="0" applyFont="1" applyFill="1" applyBorder="1" applyAlignment="1">
      <alignment horizontal="left" vertical="center" wrapText="1"/>
    </xf>
    <xf numFmtId="0" fontId="54" fillId="0" borderId="69" xfId="0" applyFont="1" applyBorder="1" applyAlignment="1">
      <alignment horizontal="left" vertical="center" wrapText="1"/>
    </xf>
    <xf numFmtId="0" fontId="54" fillId="0" borderId="75" xfId="0" applyFont="1" applyBorder="1" applyAlignment="1">
      <alignment horizontal="left" vertical="center" wrapText="1"/>
    </xf>
    <xf numFmtId="49" fontId="54" fillId="0" borderId="272" xfId="0" applyNumberFormat="1" applyFont="1" applyBorder="1" applyAlignment="1">
      <alignment horizontal="center" vertical="center" wrapText="1"/>
    </xf>
    <xf numFmtId="0" fontId="54" fillId="0" borderId="140" xfId="0" applyFont="1" applyBorder="1" applyAlignment="1">
      <alignment horizontal="center" vertical="center" wrapText="1"/>
    </xf>
    <xf numFmtId="0" fontId="54" fillId="0" borderId="3" xfId="0" applyFont="1" applyBorder="1" applyAlignment="1">
      <alignment horizontal="left" vertical="center" wrapText="1"/>
    </xf>
    <xf numFmtId="0" fontId="54" fillId="0" borderId="4" xfId="0" applyFont="1" applyBorder="1" applyAlignment="1">
      <alignment horizontal="left" vertical="center" wrapText="1"/>
    </xf>
    <xf numFmtId="49" fontId="54" fillId="0" borderId="205" xfId="0" applyNumberFormat="1" applyFont="1" applyBorder="1" applyAlignment="1">
      <alignment horizontal="center" vertical="center" wrapText="1"/>
    </xf>
    <xf numFmtId="0" fontId="54" fillId="0" borderId="60" xfId="0" applyFont="1" applyBorder="1" applyAlignment="1">
      <alignment horizontal="center" vertical="center" wrapText="1"/>
    </xf>
    <xf numFmtId="0" fontId="50" fillId="14" borderId="124" xfId="0" applyFont="1" applyFill="1" applyBorder="1" applyAlignment="1">
      <alignment horizontal="left" vertical="center" wrapText="1"/>
    </xf>
    <xf numFmtId="49" fontId="50" fillId="14" borderId="204" xfId="0" applyNumberFormat="1" applyFont="1" applyFill="1" applyBorder="1" applyAlignment="1">
      <alignment horizontal="center" vertical="center" wrapText="1"/>
    </xf>
    <xf numFmtId="0" fontId="54" fillId="14" borderId="197" xfId="0" applyFont="1" applyFill="1" applyBorder="1" applyAlignment="1">
      <alignment horizontal="center" vertical="center" wrapText="1"/>
    </xf>
    <xf numFmtId="0" fontId="54" fillId="14" borderId="108" xfId="0" applyFont="1" applyFill="1" applyBorder="1" applyAlignment="1">
      <alignment horizontal="left" vertical="center" wrapText="1"/>
    </xf>
    <xf numFmtId="0" fontId="54" fillId="14" borderId="124" xfId="0" applyFont="1" applyFill="1" applyBorder="1" applyAlignment="1">
      <alignment horizontal="left" vertical="center" wrapText="1"/>
    </xf>
    <xf numFmtId="0" fontId="54" fillId="0" borderId="33" xfId="0" applyFont="1" applyBorder="1" applyAlignment="1">
      <alignment horizontal="left" vertical="center" wrapText="1"/>
    </xf>
    <xf numFmtId="0" fontId="54" fillId="0" borderId="202" xfId="0" applyFont="1" applyBorder="1" applyAlignment="1">
      <alignment horizontal="left" vertical="center" wrapText="1"/>
    </xf>
    <xf numFmtId="0" fontId="54" fillId="0" borderId="201" xfId="0" applyFont="1" applyBorder="1" applyAlignment="1">
      <alignment horizontal="center" vertical="center" wrapText="1"/>
    </xf>
    <xf numFmtId="49" fontId="50" fillId="14" borderId="205" xfId="0" applyNumberFormat="1" applyFont="1" applyFill="1" applyBorder="1" applyAlignment="1">
      <alignment horizontal="center" vertical="center" wrapText="1"/>
    </xf>
    <xf numFmtId="0" fontId="54" fillId="0" borderId="76" xfId="0" applyFont="1" applyBorder="1" applyAlignment="1">
      <alignment horizontal="left" vertical="center" wrapText="1"/>
    </xf>
    <xf numFmtId="0" fontId="54" fillId="0" borderId="260" xfId="0" applyFont="1" applyBorder="1" applyAlignment="1">
      <alignment horizontal="left" vertical="center" wrapText="1"/>
    </xf>
    <xf numFmtId="49" fontId="54" fillId="0" borderId="261" xfId="0" applyNumberFormat="1" applyFont="1" applyBorder="1" applyAlignment="1">
      <alignment horizontal="center" vertical="center" wrapText="1"/>
    </xf>
    <xf numFmtId="0" fontId="54" fillId="0" borderId="262" xfId="0" applyFont="1" applyBorder="1" applyAlignment="1">
      <alignment horizontal="center" vertical="center" wrapText="1"/>
    </xf>
    <xf numFmtId="0" fontId="54" fillId="19" borderId="76" xfId="0" applyFont="1" applyFill="1" applyBorder="1" applyAlignment="1">
      <alignment horizontal="left" vertical="center" wrapText="1"/>
    </xf>
    <xf numFmtId="0" fontId="54" fillId="19" borderId="260" xfId="0" applyFont="1" applyFill="1" applyBorder="1" applyAlignment="1">
      <alignment horizontal="left" vertical="center" wrapText="1"/>
    </xf>
    <xf numFmtId="49" fontId="54" fillId="19" borderId="261" xfId="0" applyNumberFormat="1" applyFont="1" applyFill="1" applyBorder="1" applyAlignment="1">
      <alignment horizontal="center" vertical="center" wrapText="1"/>
    </xf>
    <xf numFmtId="0" fontId="54" fillId="19" borderId="262" xfId="0" applyFont="1" applyFill="1" applyBorder="1" applyAlignment="1">
      <alignment horizontal="center" vertical="center" wrapText="1"/>
    </xf>
    <xf numFmtId="0" fontId="54" fillId="14" borderId="218" xfId="0" applyFont="1" applyFill="1" applyBorder="1" applyAlignment="1">
      <alignment horizontal="left" vertical="center" wrapText="1"/>
    </xf>
    <xf numFmtId="49" fontId="54" fillId="14" borderId="219" xfId="0" applyNumberFormat="1" applyFont="1" applyFill="1" applyBorder="1" applyAlignment="1">
      <alignment horizontal="center" vertical="center" wrapText="1"/>
    </xf>
    <xf numFmtId="0" fontId="54" fillId="14" borderId="220" xfId="0" applyFont="1" applyFill="1" applyBorder="1" applyAlignment="1">
      <alignment horizontal="center" vertical="center" wrapText="1"/>
    </xf>
    <xf numFmtId="0" fontId="54" fillId="14" borderId="217" xfId="0" applyFont="1" applyFill="1" applyBorder="1" applyAlignment="1">
      <alignment horizontal="left" vertical="center" wrapText="1"/>
    </xf>
    <xf numFmtId="0" fontId="54" fillId="14" borderId="235" xfId="0" applyFont="1" applyFill="1" applyBorder="1" applyAlignment="1">
      <alignment horizontal="left" vertical="center" wrapText="1"/>
    </xf>
    <xf numFmtId="49" fontId="54" fillId="14" borderId="236" xfId="0" applyNumberFormat="1" applyFont="1" applyFill="1" applyBorder="1" applyAlignment="1">
      <alignment horizontal="center" vertical="center" wrapText="1"/>
    </xf>
    <xf numFmtId="0" fontId="54" fillId="14" borderId="237" xfId="0" applyFont="1" applyFill="1" applyBorder="1" applyAlignment="1">
      <alignment horizontal="center" vertical="center" wrapText="1"/>
    </xf>
    <xf numFmtId="0" fontId="54" fillId="14" borderId="234" xfId="0" applyFont="1" applyFill="1" applyBorder="1" applyAlignment="1">
      <alignment horizontal="left" vertical="center" wrapText="1"/>
    </xf>
    <xf numFmtId="0" fontId="54" fillId="2" borderId="218" xfId="0" applyFont="1" applyFill="1" applyBorder="1" applyAlignment="1">
      <alignment horizontal="left" vertical="center" wrapText="1"/>
    </xf>
    <xf numFmtId="49" fontId="54" fillId="2" borderId="219" xfId="0" applyNumberFormat="1" applyFont="1" applyFill="1" applyBorder="1" applyAlignment="1">
      <alignment horizontal="center" vertical="center" wrapText="1"/>
    </xf>
    <xf numFmtId="0" fontId="54" fillId="2" borderId="209" xfId="0" applyFont="1" applyFill="1" applyBorder="1" applyAlignment="1">
      <alignment horizontal="left" vertical="center" wrapText="1"/>
    </xf>
    <xf numFmtId="0" fontId="54" fillId="2" borderId="206" xfId="0" applyFont="1" applyFill="1" applyBorder="1" applyAlignment="1">
      <alignment horizontal="left" vertical="center" wrapText="1"/>
    </xf>
    <xf numFmtId="49" fontId="54" fillId="2" borderId="207" xfId="0" applyNumberFormat="1" applyFont="1" applyFill="1" applyBorder="1" applyAlignment="1">
      <alignment horizontal="center" vertical="center" wrapText="1"/>
    </xf>
    <xf numFmtId="0" fontId="54" fillId="2" borderId="228" xfId="0" applyFont="1" applyFill="1" applyBorder="1" applyAlignment="1">
      <alignment horizontal="left" vertical="center" wrapText="1"/>
    </xf>
    <xf numFmtId="49" fontId="54" fillId="2" borderId="233" xfId="0" applyNumberFormat="1" applyFont="1" applyFill="1" applyBorder="1" applyAlignment="1">
      <alignment horizontal="center" vertical="center" wrapText="1"/>
    </xf>
    <xf numFmtId="0" fontId="54" fillId="2" borderId="230" xfId="0" applyFont="1" applyFill="1" applyBorder="1" applyAlignment="1">
      <alignment horizontal="center" vertical="center" wrapText="1"/>
    </xf>
    <xf numFmtId="0" fontId="54" fillId="3" borderId="12" xfId="0" applyFont="1" applyFill="1" applyBorder="1" applyAlignment="1">
      <alignment horizontal="left" vertical="center" wrapText="1"/>
    </xf>
    <xf numFmtId="0" fontId="54" fillId="2" borderId="14" xfId="0" applyFont="1" applyFill="1" applyBorder="1" applyAlignment="1">
      <alignment horizontal="left" vertical="center" wrapText="1"/>
    </xf>
    <xf numFmtId="49" fontId="54" fillId="2" borderId="211" xfId="0" applyNumberFormat="1" applyFont="1" applyFill="1" applyBorder="1" applyAlignment="1">
      <alignment horizontal="center" vertical="center" wrapText="1"/>
    </xf>
    <xf numFmtId="0" fontId="55" fillId="23" borderId="209" xfId="0" applyFont="1" applyFill="1" applyBorder="1" applyAlignment="1">
      <alignment horizontal="left" vertical="center" wrapText="1"/>
    </xf>
    <xf numFmtId="0" fontId="55" fillId="23" borderId="206" xfId="0" applyFont="1" applyFill="1" applyBorder="1" applyAlignment="1">
      <alignment horizontal="left" vertical="center" wrapText="1"/>
    </xf>
    <xf numFmtId="49" fontId="55" fillId="23" borderId="207" xfId="0" applyNumberFormat="1" applyFont="1" applyFill="1" applyBorder="1" applyAlignment="1">
      <alignment horizontal="center" vertical="center" wrapText="1"/>
    </xf>
    <xf numFmtId="0" fontId="55" fillId="23" borderId="208" xfId="0" applyFont="1" applyFill="1" applyBorder="1" applyAlignment="1">
      <alignment horizontal="center" vertical="center" wrapText="1"/>
    </xf>
    <xf numFmtId="0" fontId="54" fillId="3" borderId="14" xfId="0" applyFont="1" applyFill="1" applyBorder="1" applyAlignment="1">
      <alignment horizontal="left" vertical="center" wrapText="1"/>
    </xf>
    <xf numFmtId="49" fontId="54" fillId="3" borderId="211" xfId="0" applyNumberFormat="1" applyFont="1" applyFill="1" applyBorder="1" applyAlignment="1">
      <alignment horizontal="center" vertical="center" wrapText="1"/>
    </xf>
    <xf numFmtId="0" fontId="54" fillId="2" borderId="273" xfId="0" applyFont="1" applyFill="1" applyBorder="1" applyAlignment="1">
      <alignment horizontal="left" vertical="center" wrapText="1"/>
    </xf>
    <xf numFmtId="0" fontId="54" fillId="0" borderId="273" xfId="0" applyFont="1" applyBorder="1" applyAlignment="1">
      <alignment horizontal="left" vertical="center" wrapText="1"/>
    </xf>
    <xf numFmtId="0" fontId="54" fillId="2" borderId="210" xfId="0" applyFont="1" applyFill="1" applyBorder="1" applyAlignment="1">
      <alignment horizontal="left" vertical="center" wrapText="1"/>
    </xf>
    <xf numFmtId="0" fontId="54" fillId="0" borderId="210" xfId="0" applyFont="1" applyBorder="1" applyAlignment="1">
      <alignment horizontal="left" vertical="center" wrapText="1"/>
    </xf>
    <xf numFmtId="0" fontId="54" fillId="3" borderId="15" xfId="0" applyFont="1" applyFill="1" applyBorder="1" applyAlignment="1">
      <alignment horizontal="left" vertical="center" wrapText="1"/>
    </xf>
    <xf numFmtId="49" fontId="54" fillId="3" borderId="212" xfId="0" applyNumberFormat="1" applyFont="1" applyFill="1" applyBorder="1" applyAlignment="1">
      <alignment horizontal="center" vertical="center" wrapText="1"/>
    </xf>
    <xf numFmtId="0" fontId="54" fillId="14" borderId="274" xfId="0" applyFont="1" applyFill="1" applyBorder="1" applyAlignment="1">
      <alignment horizontal="left" vertical="center" wrapText="1"/>
    </xf>
    <xf numFmtId="49" fontId="54" fillId="14" borderId="252" xfId="0" applyNumberFormat="1" applyFont="1" applyFill="1" applyBorder="1" applyAlignment="1">
      <alignment horizontal="center" vertical="center" wrapText="1"/>
    </xf>
    <xf numFmtId="0" fontId="54" fillId="14" borderId="253" xfId="0" applyFont="1" applyFill="1" applyBorder="1" applyAlignment="1">
      <alignment horizontal="center" vertical="center" wrapText="1"/>
    </xf>
    <xf numFmtId="0" fontId="54" fillId="14" borderId="250" xfId="0" applyFont="1" applyFill="1" applyBorder="1" applyAlignment="1">
      <alignment horizontal="left" vertical="center" wrapText="1"/>
    </xf>
    <xf numFmtId="0" fontId="54" fillId="14" borderId="251" xfId="0" applyFont="1" applyFill="1" applyBorder="1" applyAlignment="1">
      <alignment horizontal="left" vertical="center" wrapText="1"/>
    </xf>
    <xf numFmtId="0" fontId="54" fillId="14" borderId="238" xfId="0" applyFont="1" applyFill="1" applyBorder="1" applyAlignment="1">
      <alignment horizontal="left" vertical="center" wrapText="1"/>
    </xf>
    <xf numFmtId="0" fontId="54" fillId="0" borderId="361" xfId="0" applyFont="1" applyBorder="1" applyAlignment="1">
      <alignment horizontal="left" vertical="center" wrapText="1"/>
    </xf>
    <xf numFmtId="49" fontId="54" fillId="0" borderId="256" xfId="0" applyNumberFormat="1" applyFont="1" applyBorder="1" applyAlignment="1">
      <alignment horizontal="center" vertical="center" wrapText="1"/>
    </xf>
    <xf numFmtId="0" fontId="54" fillId="0" borderId="257" xfId="0" applyFont="1" applyBorder="1" applyAlignment="1">
      <alignment horizontal="center" vertical="center" wrapText="1"/>
    </xf>
    <xf numFmtId="0" fontId="54" fillId="0" borderId="254" xfId="0" applyFont="1" applyBorder="1" applyAlignment="1">
      <alignment horizontal="left" vertical="center" wrapText="1"/>
    </xf>
    <xf numFmtId="0" fontId="54" fillId="0" borderId="255" xfId="0" applyFont="1" applyBorder="1" applyAlignment="1">
      <alignment horizontal="left" vertical="center" wrapText="1"/>
    </xf>
    <xf numFmtId="0" fontId="54" fillId="0" borderId="29" xfId="0" applyFont="1" applyBorder="1" applyAlignment="1">
      <alignment horizontal="left" vertical="center" wrapText="1"/>
    </xf>
    <xf numFmtId="0" fontId="54" fillId="2" borderId="31" xfId="0" applyFont="1" applyFill="1" applyBorder="1" applyAlignment="1" applyProtection="1">
      <alignment horizontal="left" vertical="center" wrapText="1"/>
      <protection locked="0"/>
    </xf>
    <xf numFmtId="0" fontId="54" fillId="2" borderId="203" xfId="0" applyFont="1" applyFill="1" applyBorder="1" applyAlignment="1" applyProtection="1">
      <alignment horizontal="center" vertical="center" wrapText="1"/>
      <protection locked="0"/>
    </xf>
    <xf numFmtId="0" fontId="54" fillId="2" borderId="201" xfId="0" applyFont="1" applyFill="1" applyBorder="1" applyAlignment="1" applyProtection="1">
      <alignment horizontal="center" vertical="center" wrapText="1"/>
      <protection locked="0"/>
    </xf>
    <xf numFmtId="0" fontId="54" fillId="2" borderId="33" xfId="0" applyFont="1" applyFill="1" applyBorder="1" applyAlignment="1" applyProtection="1">
      <alignment horizontal="left" vertical="center" wrapText="1"/>
      <protection locked="0"/>
    </xf>
    <xf numFmtId="0" fontId="54" fillId="2" borderId="202" xfId="0" applyFont="1" applyFill="1" applyBorder="1" applyAlignment="1" applyProtection="1">
      <alignment horizontal="left" vertical="center" wrapText="1"/>
      <protection locked="0"/>
    </xf>
    <xf numFmtId="0" fontId="54" fillId="2" borderId="228" xfId="0" applyFont="1" applyFill="1" applyBorder="1" applyAlignment="1" applyProtection="1">
      <alignment horizontal="left" vertical="center" wrapText="1"/>
      <protection locked="0"/>
    </xf>
    <xf numFmtId="0" fontId="54" fillId="2" borderId="233" xfId="0" applyFont="1" applyFill="1" applyBorder="1" applyAlignment="1" applyProtection="1">
      <alignment horizontal="center" vertical="center" wrapText="1"/>
      <protection locked="0"/>
    </xf>
    <xf numFmtId="0" fontId="54" fillId="2" borderId="230" xfId="0" applyFont="1" applyFill="1" applyBorder="1" applyAlignment="1" applyProtection="1">
      <alignment horizontal="center" vertical="center" wrapText="1"/>
      <protection locked="0"/>
    </xf>
    <xf numFmtId="0" fontId="54" fillId="2" borderId="231" xfId="0" applyFont="1" applyFill="1" applyBorder="1" applyAlignment="1" applyProtection="1">
      <alignment horizontal="left" vertical="center" wrapText="1"/>
      <protection locked="0"/>
    </xf>
    <xf numFmtId="0" fontId="54" fillId="2" borderId="232" xfId="0" applyFont="1" applyFill="1" applyBorder="1" applyAlignment="1" applyProtection="1">
      <alignment horizontal="left" vertical="center" wrapText="1"/>
      <protection locked="0"/>
    </xf>
    <xf numFmtId="0" fontId="54" fillId="2" borderId="242" xfId="0" applyFont="1" applyFill="1" applyBorder="1" applyAlignment="1" applyProtection="1">
      <alignment horizontal="left" vertical="center" wrapText="1"/>
      <protection locked="0"/>
    </xf>
    <xf numFmtId="0" fontId="54" fillId="2" borderId="243" xfId="0" applyFont="1" applyFill="1" applyBorder="1" applyAlignment="1" applyProtection="1">
      <alignment horizontal="center" vertical="center" wrapText="1"/>
      <protection locked="0"/>
    </xf>
    <xf numFmtId="0" fontId="54" fillId="2" borderId="244" xfId="0" applyFont="1" applyFill="1" applyBorder="1" applyAlignment="1" applyProtection="1">
      <alignment horizontal="center" vertical="center" wrapText="1"/>
      <protection locked="0"/>
    </xf>
    <xf numFmtId="0" fontId="54" fillId="2" borderId="241" xfId="0" applyFont="1" applyFill="1" applyBorder="1" applyAlignment="1" applyProtection="1">
      <alignment horizontal="left" vertical="center" wrapText="1"/>
      <protection locked="0"/>
    </xf>
    <xf numFmtId="0" fontId="54" fillId="2" borderId="281" xfId="0" applyFont="1" applyFill="1" applyBorder="1" applyAlignment="1" applyProtection="1">
      <alignment horizontal="left" vertical="center" wrapText="1"/>
      <protection locked="0"/>
    </xf>
    <xf numFmtId="0" fontId="54" fillId="2" borderId="8" xfId="0" applyFont="1" applyFill="1" applyBorder="1" applyAlignment="1" applyProtection="1">
      <alignment horizontal="left" vertical="center" wrapText="1"/>
      <protection locked="0"/>
    </xf>
    <xf numFmtId="0" fontId="54" fillId="2" borderId="198" xfId="0" applyFont="1" applyFill="1" applyBorder="1" applyAlignment="1" applyProtection="1">
      <alignment horizontal="center" vertical="center" wrapText="1"/>
      <protection locked="0"/>
    </xf>
    <xf numFmtId="0" fontId="54" fillId="2" borderId="117" xfId="0" applyFont="1" applyFill="1" applyBorder="1" applyAlignment="1" applyProtection="1">
      <alignment horizontal="center" vertical="center" wrapText="1"/>
      <protection locked="0"/>
    </xf>
    <xf numFmtId="0" fontId="54" fillId="2" borderId="7" xfId="0" applyFont="1" applyFill="1" applyBorder="1" applyAlignment="1" applyProtection="1">
      <alignment horizontal="left" vertical="center" wrapText="1"/>
      <protection locked="0"/>
    </xf>
    <xf numFmtId="0" fontId="54" fillId="2" borderId="9" xfId="0" applyFont="1" applyFill="1" applyBorder="1" applyAlignment="1" applyProtection="1">
      <alignment horizontal="left" vertical="center" wrapText="1"/>
      <protection locked="0"/>
    </xf>
    <xf numFmtId="0" fontId="54" fillId="2" borderId="70" xfId="0" applyFont="1" applyFill="1" applyBorder="1" applyAlignment="1" applyProtection="1">
      <alignment horizontal="left" vertical="center" wrapText="1"/>
      <protection locked="0"/>
    </xf>
    <xf numFmtId="0" fontId="50" fillId="2" borderId="272" xfId="0" applyFont="1" applyFill="1" applyBorder="1" applyAlignment="1" applyProtection="1">
      <alignment horizontal="center" vertical="center" wrapText="1"/>
      <protection locked="0"/>
    </xf>
    <xf numFmtId="0" fontId="54" fillId="2" borderId="140" xfId="0" applyFont="1" applyFill="1" applyBorder="1" applyAlignment="1" applyProtection="1">
      <alignment horizontal="center" vertical="center" wrapText="1"/>
      <protection locked="0"/>
    </xf>
    <xf numFmtId="0" fontId="54" fillId="2" borderId="69" xfId="0" applyFont="1" applyFill="1" applyBorder="1" applyAlignment="1" applyProtection="1">
      <alignment horizontal="left" vertical="center" wrapText="1"/>
      <protection locked="0"/>
    </xf>
    <xf numFmtId="0" fontId="54" fillId="2" borderId="75" xfId="0" applyFont="1" applyFill="1" applyBorder="1" applyAlignment="1" applyProtection="1">
      <alignment horizontal="left" vertical="center" wrapText="1"/>
      <protection locked="0"/>
    </xf>
    <xf numFmtId="0" fontId="54" fillId="2" borderId="0" xfId="0" applyFont="1" applyFill="1" applyAlignment="1" applyProtection="1">
      <alignment horizontal="left" vertical="center" wrapText="1"/>
      <protection locked="0"/>
    </xf>
    <xf numFmtId="0" fontId="54" fillId="2" borderId="205" xfId="0" applyFont="1" applyFill="1" applyBorder="1" applyAlignment="1" applyProtection="1">
      <alignment horizontal="center" vertical="center" wrapText="1"/>
      <protection locked="0"/>
    </xf>
    <xf numFmtId="0" fontId="54" fillId="2" borderId="60" xfId="0" applyFont="1" applyFill="1" applyBorder="1" applyAlignment="1" applyProtection="1">
      <alignment horizontal="center" vertical="center" wrapText="1"/>
      <protection locked="0"/>
    </xf>
    <xf numFmtId="0" fontId="54" fillId="2" borderId="3" xfId="0" applyFont="1" applyFill="1" applyBorder="1" applyAlignment="1" applyProtection="1">
      <alignment horizontal="left" vertical="center" wrapText="1"/>
      <protection locked="0"/>
    </xf>
    <xf numFmtId="0" fontId="54" fillId="2" borderId="4" xfId="0" applyFont="1" applyFill="1" applyBorder="1" applyAlignment="1" applyProtection="1">
      <alignment horizontal="left" vertical="center" wrapText="1"/>
      <protection locked="0"/>
    </xf>
    <xf numFmtId="0" fontId="54" fillId="2" borderId="109" xfId="0" applyFont="1" applyFill="1" applyBorder="1" applyAlignment="1" applyProtection="1">
      <alignment horizontal="left" vertical="center" wrapText="1"/>
      <protection locked="0"/>
    </xf>
    <xf numFmtId="0" fontId="50" fillId="2" borderId="204" xfId="0" applyFont="1" applyFill="1" applyBorder="1" applyAlignment="1" applyProtection="1">
      <alignment horizontal="center" vertical="center" wrapText="1"/>
      <protection locked="0"/>
    </xf>
    <xf numFmtId="0" fontId="54" fillId="2" borderId="197" xfId="0" applyFont="1" applyFill="1" applyBorder="1" applyAlignment="1" applyProtection="1">
      <alignment horizontal="center" vertical="center" wrapText="1"/>
      <protection locked="0"/>
    </xf>
    <xf numFmtId="0" fontId="54" fillId="2" borderId="108" xfId="0" applyFont="1" applyFill="1" applyBorder="1" applyAlignment="1" applyProtection="1">
      <alignment horizontal="left" vertical="center" wrapText="1"/>
      <protection locked="0"/>
    </xf>
    <xf numFmtId="0" fontId="54" fillId="2" borderId="124" xfId="0" applyFont="1" applyFill="1" applyBorder="1" applyAlignment="1" applyProtection="1">
      <alignment horizontal="left" vertical="center" wrapText="1"/>
      <protection locked="0"/>
    </xf>
    <xf numFmtId="0" fontId="54" fillId="14" borderId="31" xfId="0" applyFont="1" applyFill="1" applyBorder="1" applyAlignment="1" applyProtection="1">
      <alignment horizontal="left" vertical="center" wrapText="1"/>
      <protection locked="0"/>
    </xf>
    <xf numFmtId="0" fontId="54" fillId="14" borderId="203" xfId="0" applyFont="1" applyFill="1" applyBorder="1" applyAlignment="1" applyProtection="1">
      <alignment horizontal="center" vertical="center" wrapText="1"/>
      <protection locked="0"/>
    </xf>
    <xf numFmtId="0" fontId="54" fillId="14" borderId="201" xfId="0" applyFont="1" applyFill="1" applyBorder="1" applyAlignment="1" applyProtection="1">
      <alignment horizontal="center" vertical="center" wrapText="1"/>
      <protection locked="0"/>
    </xf>
    <xf numFmtId="0" fontId="54" fillId="14" borderId="33" xfId="0" applyFont="1" applyFill="1" applyBorder="1" applyAlignment="1" applyProtection="1">
      <alignment horizontal="left" vertical="center" wrapText="1"/>
      <protection locked="0"/>
    </xf>
    <xf numFmtId="0" fontId="54" fillId="14" borderId="202" xfId="0" applyFont="1" applyFill="1" applyBorder="1" applyAlignment="1" applyProtection="1">
      <alignment horizontal="left" vertical="center" wrapText="1"/>
      <protection locked="0"/>
    </xf>
    <xf numFmtId="0" fontId="54" fillId="14" borderId="232" xfId="0" applyFont="1" applyFill="1" applyBorder="1" applyAlignment="1" applyProtection="1">
      <alignment horizontal="left" vertical="center" wrapText="1"/>
      <protection locked="0"/>
    </xf>
    <xf numFmtId="0" fontId="54" fillId="14" borderId="233" xfId="0" applyFont="1" applyFill="1" applyBorder="1" applyAlignment="1" applyProtection="1">
      <alignment horizontal="center" vertical="center" wrapText="1"/>
      <protection locked="0"/>
    </xf>
    <xf numFmtId="0" fontId="54" fillId="14" borderId="230" xfId="0" applyFont="1" applyFill="1" applyBorder="1" applyAlignment="1" applyProtection="1">
      <alignment horizontal="center" vertical="center" wrapText="1"/>
      <protection locked="0"/>
    </xf>
    <xf numFmtId="0" fontId="54" fillId="14" borderId="231" xfId="0" applyFont="1" applyFill="1" applyBorder="1" applyAlignment="1" applyProtection="1">
      <alignment horizontal="left" vertical="center" wrapText="1"/>
      <protection locked="0"/>
    </xf>
    <xf numFmtId="0" fontId="54" fillId="14" borderId="228" xfId="0" applyFont="1" applyFill="1" applyBorder="1" applyAlignment="1" applyProtection="1">
      <alignment horizontal="left" vertical="center" wrapText="1"/>
      <protection locked="0"/>
    </xf>
    <xf numFmtId="0" fontId="54" fillId="14" borderId="281" xfId="0" applyFont="1" applyFill="1" applyBorder="1" applyAlignment="1" applyProtection="1">
      <alignment horizontal="left" vertical="center" wrapText="1"/>
      <protection locked="0"/>
    </xf>
    <xf numFmtId="0" fontId="54" fillId="14" borderId="243" xfId="0" applyFont="1" applyFill="1" applyBorder="1" applyAlignment="1" applyProtection="1">
      <alignment horizontal="center" vertical="center" wrapText="1"/>
      <protection locked="0"/>
    </xf>
    <xf numFmtId="0" fontId="54" fillId="14" borderId="244" xfId="0" applyFont="1" applyFill="1" applyBorder="1" applyAlignment="1" applyProtection="1">
      <alignment horizontal="center" vertical="center" wrapText="1"/>
      <protection locked="0"/>
    </xf>
    <xf numFmtId="0" fontId="54" fillId="14" borderId="241" xfId="0" applyFont="1" applyFill="1" applyBorder="1" applyAlignment="1" applyProtection="1">
      <alignment horizontal="left" vertical="center" wrapText="1"/>
      <protection locked="0"/>
    </xf>
    <xf numFmtId="0" fontId="54" fillId="14" borderId="242" xfId="0" applyFont="1" applyFill="1" applyBorder="1" applyAlignment="1" applyProtection="1">
      <alignment horizontal="left" vertical="center" wrapText="1"/>
      <protection locked="0"/>
    </xf>
    <xf numFmtId="0" fontId="54" fillId="14" borderId="8" xfId="0" applyFont="1" applyFill="1" applyBorder="1" applyAlignment="1" applyProtection="1">
      <alignment horizontal="left" vertical="center" wrapText="1"/>
      <protection locked="0"/>
    </xf>
    <xf numFmtId="0" fontId="54" fillId="14" borderId="198" xfId="0" applyFont="1" applyFill="1" applyBorder="1" applyAlignment="1" applyProtection="1">
      <alignment horizontal="center" vertical="center" wrapText="1"/>
      <protection locked="0"/>
    </xf>
    <xf numFmtId="0" fontId="54" fillId="14" borderId="117" xfId="0" applyFont="1" applyFill="1" applyBorder="1" applyAlignment="1" applyProtection="1">
      <alignment horizontal="center" vertical="center" wrapText="1"/>
      <protection locked="0"/>
    </xf>
    <xf numFmtId="0" fontId="54" fillId="14" borderId="7" xfId="0" applyFont="1" applyFill="1" applyBorder="1" applyAlignment="1" applyProtection="1">
      <alignment horizontal="left" vertical="center" wrapText="1"/>
      <protection locked="0"/>
    </xf>
    <xf numFmtId="0" fontId="54" fillId="14" borderId="9" xfId="0" applyFont="1" applyFill="1" applyBorder="1" applyAlignment="1" applyProtection="1">
      <alignment horizontal="left" vertical="center" wrapText="1"/>
      <protection locked="0"/>
    </xf>
    <xf numFmtId="0" fontId="54" fillId="14" borderId="109" xfId="0" applyFont="1" applyFill="1" applyBorder="1" applyAlignment="1" applyProtection="1">
      <alignment horizontal="left" vertical="center" wrapText="1"/>
      <protection locked="0"/>
    </xf>
    <xf numFmtId="0" fontId="50" fillId="14" borderId="204" xfId="0" applyFont="1" applyFill="1" applyBorder="1" applyAlignment="1" applyProtection="1">
      <alignment horizontal="center" vertical="center" wrapText="1"/>
      <protection locked="0"/>
    </xf>
    <xf numFmtId="0" fontId="54" fillId="14" borderId="197" xfId="0" applyFont="1" applyFill="1" applyBorder="1" applyAlignment="1" applyProtection="1">
      <alignment horizontal="center" vertical="center" wrapText="1"/>
      <protection locked="0"/>
    </xf>
    <xf numFmtId="0" fontId="54" fillId="14" borderId="108" xfId="0" applyFont="1" applyFill="1" applyBorder="1" applyAlignment="1" applyProtection="1">
      <alignment horizontal="left" vertical="center" wrapText="1"/>
      <protection locked="0"/>
    </xf>
    <xf numFmtId="0" fontId="54" fillId="14" borderId="124" xfId="0" applyFont="1" applyFill="1" applyBorder="1" applyAlignment="1" applyProtection="1">
      <alignment horizontal="left" vertical="center" wrapText="1"/>
      <protection locked="0"/>
    </xf>
    <xf numFmtId="0" fontId="54" fillId="2" borderId="272" xfId="0" applyFont="1" applyFill="1" applyBorder="1" applyAlignment="1" applyProtection="1">
      <alignment horizontal="center" vertical="center" wrapText="1"/>
      <protection locked="0"/>
    </xf>
    <xf numFmtId="0" fontId="54" fillId="2" borderId="20" xfId="0" applyFont="1" applyFill="1" applyBorder="1" applyAlignment="1" applyProtection="1">
      <alignment horizontal="left" vertical="center" wrapText="1"/>
      <protection locked="0"/>
    </xf>
    <xf numFmtId="0" fontId="54" fillId="2" borderId="213" xfId="0" applyFont="1" applyFill="1" applyBorder="1" applyAlignment="1" applyProtection="1">
      <alignment horizontal="center" vertical="center" wrapText="1"/>
      <protection locked="0"/>
    </xf>
    <xf numFmtId="0" fontId="54" fillId="2" borderId="104" xfId="0" applyFont="1" applyFill="1" applyBorder="1" applyAlignment="1" applyProtection="1">
      <alignment horizontal="center" vertical="center" wrapText="1"/>
      <protection locked="0"/>
    </xf>
    <xf numFmtId="0" fontId="54" fillId="2" borderId="23" xfId="0" applyFont="1" applyFill="1" applyBorder="1" applyAlignment="1" applyProtection="1">
      <alignment horizontal="left" vertical="center" wrapText="1"/>
      <protection locked="0"/>
    </xf>
    <xf numFmtId="0" fontId="54" fillId="2" borderId="24" xfId="0" applyFont="1" applyFill="1" applyBorder="1" applyAlignment="1" applyProtection="1">
      <alignment horizontal="left" vertical="center" wrapText="1"/>
      <protection locked="0"/>
    </xf>
    <xf numFmtId="0" fontId="54" fillId="14" borderId="204" xfId="0" applyFont="1" applyFill="1" applyBorder="1" applyAlignment="1" applyProtection="1">
      <alignment horizontal="center" vertical="center" wrapText="1"/>
      <protection locked="0"/>
    </xf>
    <xf numFmtId="0" fontId="54" fillId="0" borderId="239" xfId="0" applyFont="1" applyBorder="1" applyAlignment="1" applyProtection="1">
      <alignment horizontal="left" vertical="center" wrapText="1"/>
      <protection locked="0"/>
    </xf>
    <xf numFmtId="0" fontId="50" fillId="0" borderId="229" xfId="0" applyFont="1" applyBorder="1" applyAlignment="1" applyProtection="1">
      <alignment horizontal="center" vertical="center" wrapText="1"/>
      <protection locked="0"/>
    </xf>
    <xf numFmtId="0" fontId="54" fillId="0" borderId="240" xfId="0" applyFont="1" applyBorder="1" applyAlignment="1" applyProtection="1">
      <alignment horizontal="center" vertical="center" wrapText="1"/>
      <protection locked="0"/>
    </xf>
    <xf numFmtId="0" fontId="54" fillId="0" borderId="227" xfId="0" applyFont="1" applyBorder="1" applyAlignment="1" applyProtection="1">
      <alignment horizontal="left" vertical="center" wrapText="1"/>
      <protection locked="0"/>
    </xf>
    <xf numFmtId="0" fontId="50" fillId="2" borderId="203" xfId="0" applyFont="1" applyFill="1" applyBorder="1" applyAlignment="1" applyProtection="1">
      <alignment horizontal="center" vertical="center" wrapText="1"/>
      <protection locked="0"/>
    </xf>
    <xf numFmtId="0" fontId="54" fillId="0" borderId="229" xfId="0" applyFont="1" applyBorder="1" applyAlignment="1" applyProtection="1">
      <alignment horizontal="center" vertical="center" wrapText="1"/>
      <protection locked="0"/>
    </xf>
    <xf numFmtId="0" fontId="54" fillId="2" borderId="282" xfId="0" applyFont="1" applyFill="1" applyBorder="1" applyAlignment="1" applyProtection="1">
      <alignment horizontal="left" vertical="center" wrapText="1"/>
      <protection locked="0"/>
    </xf>
    <xf numFmtId="0" fontId="54" fillId="0" borderId="207" xfId="0" applyFont="1" applyBorder="1" applyAlignment="1" applyProtection="1">
      <alignment horizontal="center" vertical="center" wrapText="1"/>
      <protection locked="0"/>
    </xf>
    <xf numFmtId="0" fontId="54" fillId="0" borderId="208" xfId="0" applyFont="1" applyBorder="1" applyAlignment="1" applyProtection="1">
      <alignment horizontal="center" vertical="center" wrapText="1"/>
      <protection locked="0"/>
    </xf>
    <xf numFmtId="0" fontId="54" fillId="0" borderId="209" xfId="0" applyFont="1" applyBorder="1" applyAlignment="1" applyProtection="1">
      <alignment horizontal="left" vertical="center" wrapText="1"/>
      <protection locked="0"/>
    </xf>
    <xf numFmtId="0" fontId="54" fillId="0" borderId="206" xfId="0" applyFont="1" applyBorder="1" applyAlignment="1" applyProtection="1">
      <alignment horizontal="left" vertical="center" wrapText="1"/>
      <protection locked="0"/>
    </xf>
    <xf numFmtId="0" fontId="54" fillId="7" borderId="31" xfId="0" applyFont="1" applyFill="1" applyBorder="1" applyAlignment="1" applyProtection="1">
      <alignment horizontal="left" vertical="center" wrapText="1"/>
      <protection locked="0"/>
    </xf>
    <xf numFmtId="0" fontId="54" fillId="7" borderId="203" xfId="0" applyFont="1" applyFill="1" applyBorder="1" applyAlignment="1" applyProtection="1">
      <alignment horizontal="center" vertical="center" wrapText="1"/>
      <protection locked="0"/>
    </xf>
    <xf numFmtId="0" fontId="54" fillId="7" borderId="201" xfId="0" applyFont="1" applyFill="1" applyBorder="1" applyAlignment="1" applyProtection="1">
      <alignment horizontal="center" vertical="center" wrapText="1"/>
      <protection locked="0"/>
    </xf>
    <xf numFmtId="0" fontId="54" fillId="7" borderId="33" xfId="0" applyFont="1" applyFill="1" applyBorder="1" applyAlignment="1" applyProtection="1">
      <alignment horizontal="left" vertical="center" wrapText="1"/>
      <protection locked="0"/>
    </xf>
    <xf numFmtId="0" fontId="54" fillId="7" borderId="202" xfId="0" applyFont="1" applyFill="1" applyBorder="1" applyAlignment="1" applyProtection="1">
      <alignment horizontal="left" vertical="center" wrapText="1"/>
      <protection locked="0"/>
    </xf>
    <xf numFmtId="0" fontId="54" fillId="7" borderId="206" xfId="0" applyFont="1" applyFill="1" applyBorder="1" applyAlignment="1" applyProtection="1">
      <alignment horizontal="left" vertical="center" wrapText="1"/>
      <protection locked="0"/>
    </xf>
    <xf numFmtId="0" fontId="54" fillId="7" borderId="207" xfId="0" applyFont="1" applyFill="1" applyBorder="1" applyAlignment="1" applyProtection="1">
      <alignment horizontal="center" vertical="center" wrapText="1"/>
      <protection locked="0"/>
    </xf>
    <xf numFmtId="0" fontId="54" fillId="7" borderId="208" xfId="0" applyFont="1" applyFill="1" applyBorder="1" applyAlignment="1" applyProtection="1">
      <alignment horizontal="center" vertical="center" wrapText="1"/>
      <protection locked="0"/>
    </xf>
    <xf numFmtId="0" fontId="54" fillId="7" borderId="209" xfId="0" applyFont="1" applyFill="1" applyBorder="1" applyAlignment="1" applyProtection="1">
      <alignment horizontal="left" vertical="center" wrapText="1"/>
      <protection locked="0"/>
    </xf>
    <xf numFmtId="0" fontId="54" fillId="7" borderId="235" xfId="0" applyFont="1" applyFill="1" applyBorder="1" applyAlignment="1" applyProtection="1">
      <alignment horizontal="left" vertical="center" wrapText="1"/>
      <protection locked="0"/>
    </xf>
    <xf numFmtId="0" fontId="54" fillId="7" borderId="236" xfId="0" applyFont="1" applyFill="1" applyBorder="1" applyAlignment="1" applyProtection="1">
      <alignment horizontal="center" vertical="center" wrapText="1"/>
      <protection locked="0"/>
    </xf>
    <xf numFmtId="0" fontId="54" fillId="7" borderId="237" xfId="0" applyFont="1" applyFill="1" applyBorder="1" applyAlignment="1" applyProtection="1">
      <alignment horizontal="center" vertical="center" wrapText="1"/>
      <protection locked="0"/>
    </xf>
    <xf numFmtId="0" fontId="54" fillId="7" borderId="234" xfId="0" applyFont="1" applyFill="1" applyBorder="1" applyAlignment="1" applyProtection="1">
      <alignment horizontal="left" vertical="center" wrapText="1"/>
      <protection locked="0"/>
    </xf>
    <xf numFmtId="49" fontId="54" fillId="0" borderId="203" xfId="0" applyNumberFormat="1" applyFont="1" applyBorder="1" applyAlignment="1">
      <alignment horizontal="center" vertical="center" wrapText="1"/>
    </xf>
    <xf numFmtId="0" fontId="54" fillId="0" borderId="31" xfId="0" applyFont="1" applyBorder="1" applyAlignment="1">
      <alignment horizontal="left" vertical="center" wrapText="1"/>
    </xf>
    <xf numFmtId="0" fontId="54" fillId="0" borderId="232" xfId="0" applyFont="1" applyBorder="1" applyAlignment="1">
      <alignment horizontal="left" vertical="center" wrapText="1"/>
    </xf>
    <xf numFmtId="0" fontId="54" fillId="0" borderId="226" xfId="0" applyFont="1" applyBorder="1" applyAlignment="1">
      <alignment horizontal="left" vertical="center" wrapText="1"/>
    </xf>
    <xf numFmtId="0" fontId="54" fillId="0" borderId="0" xfId="0" applyFont="1" applyAlignment="1">
      <alignment horizontal="left" vertical="center" wrapText="1"/>
    </xf>
    <xf numFmtId="0" fontId="54" fillId="0" borderId="24" xfId="0" applyFont="1" applyBorder="1" applyAlignment="1">
      <alignment horizontal="left" vertical="center" wrapText="1"/>
    </xf>
    <xf numFmtId="49" fontId="54" fillId="0" borderId="213" xfId="0" applyNumberFormat="1" applyFont="1" applyBorder="1" applyAlignment="1">
      <alignment horizontal="center" vertical="center" wrapText="1"/>
    </xf>
    <xf numFmtId="0" fontId="54" fillId="0" borderId="104" xfId="0" applyFont="1" applyBorder="1" applyAlignment="1">
      <alignment horizontal="center" vertical="center" wrapText="1"/>
    </xf>
    <xf numFmtId="0" fontId="54" fillId="0" borderId="23" xfId="0" applyFont="1" applyBorder="1" applyAlignment="1">
      <alignment horizontal="left" vertical="center" wrapText="1"/>
    </xf>
    <xf numFmtId="0" fontId="54" fillId="0" borderId="20" xfId="0" applyFont="1" applyBorder="1" applyAlignment="1">
      <alignment horizontal="left" vertical="center" wrapText="1"/>
    </xf>
    <xf numFmtId="0" fontId="54" fillId="0" borderId="15" xfId="0" applyFont="1" applyBorder="1" applyAlignment="1">
      <alignment horizontal="left" vertical="center" wrapText="1"/>
    </xf>
    <xf numFmtId="0" fontId="54" fillId="20" borderId="212" xfId="0" applyFont="1" applyFill="1" applyBorder="1" applyAlignment="1">
      <alignment horizontal="center" vertical="center" wrapText="1"/>
    </xf>
    <xf numFmtId="49" fontId="54" fillId="0" borderId="199" xfId="0" applyNumberFormat="1" applyFont="1" applyBorder="1" applyAlignment="1">
      <alignment horizontal="center" vertical="center" wrapText="1"/>
    </xf>
    <xf numFmtId="0" fontId="54" fillId="0" borderId="200" xfId="0" applyFont="1" applyBorder="1" applyAlignment="1">
      <alignment horizontal="center" vertical="center" wrapText="1"/>
    </xf>
    <xf numFmtId="0" fontId="54" fillId="0" borderId="28" xfId="0" applyFont="1" applyBorder="1" applyAlignment="1">
      <alignment horizontal="left" vertical="center" wrapText="1"/>
    </xf>
    <xf numFmtId="0" fontId="54" fillId="0" borderId="25" xfId="0" applyFont="1" applyBorder="1" applyAlignment="1">
      <alignment horizontal="left" vertical="center" wrapText="1"/>
    </xf>
    <xf numFmtId="0" fontId="54" fillId="14" borderId="0" xfId="0" applyFont="1" applyFill="1" applyAlignment="1">
      <alignment horizontal="left" vertical="center" wrapText="1"/>
    </xf>
    <xf numFmtId="0" fontId="54" fillId="14" borderId="228" xfId="0" applyFont="1" applyFill="1" applyBorder="1" applyAlignment="1">
      <alignment horizontal="left" vertical="center" wrapText="1"/>
    </xf>
    <xf numFmtId="49" fontId="54" fillId="14" borderId="233" xfId="0" applyNumberFormat="1" applyFont="1" applyFill="1" applyBorder="1" applyAlignment="1">
      <alignment horizontal="center" vertical="center" wrapText="1"/>
    </xf>
    <xf numFmtId="0" fontId="54" fillId="14" borderId="230" xfId="0" applyFont="1" applyFill="1" applyBorder="1" applyAlignment="1">
      <alignment horizontal="center" vertical="center" wrapText="1"/>
    </xf>
    <xf numFmtId="0" fontId="54" fillId="14" borderId="231" xfId="0" applyFont="1" applyFill="1" applyBorder="1" applyAlignment="1">
      <alignment horizontal="left" vertical="center" wrapText="1"/>
    </xf>
    <xf numFmtId="0" fontId="54" fillId="14" borderId="232" xfId="0" applyFont="1" applyFill="1" applyBorder="1" applyAlignment="1">
      <alignment horizontal="left" vertical="center" wrapText="1"/>
    </xf>
    <xf numFmtId="0" fontId="54" fillId="14" borderId="223" xfId="0" applyFont="1" applyFill="1" applyBorder="1" applyAlignment="1">
      <alignment horizontal="left" vertical="center" wrapText="1"/>
    </xf>
    <xf numFmtId="49" fontId="54" fillId="14" borderId="224" xfId="0" applyNumberFormat="1" applyFont="1" applyFill="1" applyBorder="1" applyAlignment="1">
      <alignment horizontal="center" vertical="center" wrapText="1"/>
    </xf>
    <xf numFmtId="0" fontId="54" fillId="14" borderId="225" xfId="0" applyFont="1" applyFill="1" applyBorder="1" applyAlignment="1">
      <alignment horizontal="center" vertical="center" wrapText="1"/>
    </xf>
    <xf numFmtId="0" fontId="54" fillId="14" borderId="222" xfId="0" applyFont="1" applyFill="1" applyBorder="1" applyAlignment="1">
      <alignment horizontal="left" vertical="center" wrapText="1"/>
    </xf>
    <xf numFmtId="0" fontId="54" fillId="14" borderId="226" xfId="0" applyFont="1" applyFill="1" applyBorder="1" applyAlignment="1">
      <alignment horizontal="left" vertical="center" wrapText="1"/>
    </xf>
    <xf numFmtId="0" fontId="54" fillId="14" borderId="29" xfId="0" applyFont="1" applyFill="1" applyBorder="1" applyAlignment="1">
      <alignment horizontal="left" vertical="center" wrapText="1"/>
    </xf>
    <xf numFmtId="49" fontId="54" fillId="14" borderId="199" xfId="0" applyNumberFormat="1" applyFont="1" applyFill="1" applyBorder="1" applyAlignment="1">
      <alignment horizontal="center" vertical="center" wrapText="1"/>
    </xf>
    <xf numFmtId="0" fontId="54" fillId="14" borderId="200" xfId="0" applyFont="1" applyFill="1" applyBorder="1" applyAlignment="1">
      <alignment horizontal="center" vertical="center" wrapText="1"/>
    </xf>
    <xf numFmtId="0" fontId="54" fillId="14" borderId="28" xfId="0" applyFont="1" applyFill="1" applyBorder="1" applyAlignment="1">
      <alignment horizontal="left" vertical="center" wrapText="1"/>
    </xf>
    <xf numFmtId="0" fontId="54" fillId="14" borderId="25" xfId="0" applyFont="1" applyFill="1" applyBorder="1" applyAlignment="1">
      <alignment horizontal="left" vertical="center" wrapText="1"/>
    </xf>
    <xf numFmtId="0" fontId="54" fillId="0" borderId="281" xfId="0" applyFont="1" applyBorder="1" applyAlignment="1">
      <alignment horizontal="left" vertical="center" wrapText="1"/>
    </xf>
    <xf numFmtId="0" fontId="54" fillId="20" borderId="243" xfId="0" applyFont="1" applyFill="1" applyBorder="1" applyAlignment="1">
      <alignment horizontal="center" vertical="center" wrapText="1"/>
    </xf>
    <xf numFmtId="0" fontId="54" fillId="20" borderId="252" xfId="0" applyFont="1" applyFill="1" applyBorder="1" applyAlignment="1">
      <alignment horizontal="center" vertical="center" wrapText="1"/>
    </xf>
    <xf numFmtId="0" fontId="54" fillId="20" borderId="236" xfId="0" applyFont="1" applyFill="1" applyBorder="1" applyAlignment="1">
      <alignment horizontal="center" vertical="center" wrapText="1"/>
    </xf>
    <xf numFmtId="0" fontId="54" fillId="0" borderId="221" xfId="0" applyFont="1" applyBorder="1" applyAlignment="1">
      <alignment horizontal="left" vertical="center" wrapText="1"/>
    </xf>
    <xf numFmtId="0" fontId="54" fillId="20" borderId="207" xfId="0" applyFont="1" applyFill="1" applyBorder="1" applyAlignment="1">
      <alignment horizontal="center" vertical="center" wrapText="1"/>
    </xf>
    <xf numFmtId="0" fontId="54" fillId="0" borderId="234" xfId="0" applyFont="1" applyBorder="1" applyAlignment="1">
      <alignment horizontal="left" vertical="center" wrapText="1"/>
    </xf>
    <xf numFmtId="0" fontId="54" fillId="0" borderId="235" xfId="0" applyFont="1" applyBorder="1" applyAlignment="1">
      <alignment horizontal="left" vertical="center" wrapText="1"/>
    </xf>
    <xf numFmtId="49" fontId="54" fillId="0" borderId="236" xfId="0" applyNumberFormat="1" applyFont="1" applyBorder="1" applyAlignment="1">
      <alignment horizontal="center" vertical="center" wrapText="1"/>
    </xf>
    <xf numFmtId="0" fontId="54" fillId="0" borderId="237" xfId="0" applyFont="1" applyBorder="1" applyAlignment="1">
      <alignment horizontal="center" vertical="center" wrapText="1"/>
    </xf>
    <xf numFmtId="0" fontId="54" fillId="0" borderId="238" xfId="0" applyFont="1" applyBorder="1" applyAlignment="1">
      <alignment horizontal="left" vertical="center" wrapText="1"/>
    </xf>
    <xf numFmtId="0" fontId="54" fillId="6" borderId="210" xfId="0" applyFont="1" applyFill="1" applyBorder="1" applyAlignment="1">
      <alignment horizontal="left" vertical="center" wrapText="1"/>
    </xf>
    <xf numFmtId="0" fontId="54" fillId="6" borderId="241" xfId="0" applyFont="1" applyFill="1" applyBorder="1" applyAlignment="1">
      <alignment horizontal="left" vertical="center" wrapText="1" indent="1"/>
    </xf>
    <xf numFmtId="0" fontId="54" fillId="6" borderId="242" xfId="0" applyFont="1" applyFill="1" applyBorder="1" applyAlignment="1">
      <alignment horizontal="left" vertical="center" wrapText="1"/>
    </xf>
    <xf numFmtId="49" fontId="54" fillId="6" borderId="243" xfId="0" applyNumberFormat="1" applyFont="1" applyFill="1" applyBorder="1" applyAlignment="1">
      <alignment horizontal="center" vertical="center" wrapText="1"/>
    </xf>
    <xf numFmtId="0" fontId="54" fillId="6" borderId="244" xfId="0" applyFont="1" applyFill="1" applyBorder="1" applyAlignment="1">
      <alignment horizontal="center" vertical="center" wrapText="1"/>
    </xf>
    <xf numFmtId="0" fontId="54" fillId="6" borderId="241" xfId="0" applyFont="1" applyFill="1" applyBorder="1" applyAlignment="1">
      <alignment horizontal="left" vertical="center" wrapText="1"/>
    </xf>
    <xf numFmtId="0" fontId="54" fillId="6" borderId="281" xfId="0" applyFont="1" applyFill="1" applyBorder="1" applyAlignment="1">
      <alignment horizontal="left" vertical="center" wrapText="1"/>
    </xf>
    <xf numFmtId="0" fontId="54" fillId="6" borderId="226" xfId="0" applyFont="1" applyFill="1" applyBorder="1" applyAlignment="1">
      <alignment horizontal="left" vertical="center" wrapText="1"/>
    </xf>
    <xf numFmtId="0" fontId="54" fillId="14" borderId="69" xfId="0" applyFont="1" applyFill="1" applyBorder="1" applyAlignment="1">
      <alignment horizontal="left" vertical="center" wrapText="1"/>
    </xf>
    <xf numFmtId="0" fontId="54" fillId="14" borderId="75" xfId="0" applyFont="1" applyFill="1" applyBorder="1" applyAlignment="1">
      <alignment horizontal="left" vertical="center" wrapText="1"/>
    </xf>
    <xf numFmtId="49" fontId="54" fillId="14" borderId="272" xfId="0" applyNumberFormat="1" applyFont="1" applyFill="1" applyBorder="1" applyAlignment="1">
      <alignment horizontal="center" vertical="center" wrapText="1"/>
    </xf>
    <xf numFmtId="0" fontId="54" fillId="14" borderId="140" xfId="0" applyFont="1" applyFill="1" applyBorder="1" applyAlignment="1">
      <alignment horizontal="center" vertical="center" wrapText="1"/>
    </xf>
    <xf numFmtId="0" fontId="54" fillId="20" borderId="272" xfId="0" applyFont="1" applyFill="1" applyBorder="1" applyAlignment="1">
      <alignment horizontal="center" vertical="center" wrapText="1"/>
    </xf>
    <xf numFmtId="0" fontId="54" fillId="2" borderId="251" xfId="0" applyFont="1" applyFill="1" applyBorder="1" applyAlignment="1">
      <alignment horizontal="left" vertical="center" wrapText="1"/>
    </xf>
    <xf numFmtId="49" fontId="54" fillId="2" borderId="252" xfId="0" applyNumberFormat="1" applyFont="1" applyFill="1" applyBorder="1" applyAlignment="1">
      <alignment horizontal="center" vertical="center" wrapText="1"/>
    </xf>
    <xf numFmtId="0" fontId="54" fillId="2" borderId="253" xfId="0" applyFont="1" applyFill="1" applyBorder="1" applyAlignment="1">
      <alignment horizontal="center" vertical="center" wrapText="1"/>
    </xf>
    <xf numFmtId="0" fontId="54" fillId="2" borderId="250" xfId="0" applyFont="1" applyFill="1" applyBorder="1" applyAlignment="1">
      <alignment horizontal="left" vertical="center" wrapText="1"/>
    </xf>
    <xf numFmtId="0" fontId="54" fillId="2" borderId="208" xfId="0" applyFont="1" applyFill="1" applyBorder="1" applyAlignment="1">
      <alignment horizontal="center" vertical="center" wrapText="1"/>
    </xf>
    <xf numFmtId="0" fontId="54" fillId="2" borderId="242" xfId="0" applyFont="1" applyFill="1" applyBorder="1" applyAlignment="1">
      <alignment horizontal="left" vertical="center" wrapText="1"/>
    </xf>
    <xf numFmtId="49" fontId="54" fillId="2" borderId="243" xfId="0" applyNumberFormat="1" applyFont="1" applyFill="1" applyBorder="1" applyAlignment="1">
      <alignment horizontal="center" vertical="center" wrapText="1"/>
    </xf>
    <xf numFmtId="0" fontId="54" fillId="2" borderId="244" xfId="0" applyFont="1" applyFill="1" applyBorder="1" applyAlignment="1">
      <alignment horizontal="center" vertical="center" wrapText="1"/>
    </xf>
    <xf numFmtId="0" fontId="54" fillId="2" borderId="241" xfId="0" applyFont="1" applyFill="1" applyBorder="1" applyAlignment="1">
      <alignment horizontal="left" vertical="center" wrapText="1"/>
    </xf>
    <xf numFmtId="0" fontId="54" fillId="14" borderId="7" xfId="0" applyFont="1" applyFill="1" applyBorder="1" applyAlignment="1">
      <alignment horizontal="left" vertical="center" wrapText="1"/>
    </xf>
    <xf numFmtId="0" fontId="54" fillId="14" borderId="9" xfId="0" applyFont="1" applyFill="1" applyBorder="1" applyAlignment="1">
      <alignment horizontal="left" vertical="center" wrapText="1"/>
    </xf>
    <xf numFmtId="49" fontId="54" fillId="14" borderId="198" xfId="0" applyNumberFormat="1" applyFont="1" applyFill="1" applyBorder="1" applyAlignment="1">
      <alignment horizontal="center" vertical="center" wrapText="1"/>
    </xf>
    <xf numFmtId="0" fontId="54" fillId="14" borderId="117" xfId="0" applyFont="1" applyFill="1" applyBorder="1" applyAlignment="1">
      <alignment horizontal="center" vertical="center" wrapText="1"/>
    </xf>
    <xf numFmtId="0" fontId="54" fillId="20" borderId="198" xfId="0" applyFont="1" applyFill="1" applyBorder="1" applyAlignment="1">
      <alignment horizontal="center" vertical="center" wrapText="1"/>
    </xf>
    <xf numFmtId="0" fontId="54" fillId="19" borderId="18" xfId="0" applyFont="1" applyFill="1" applyBorder="1" applyAlignment="1">
      <alignment horizontal="left" vertical="center" wrapText="1"/>
    </xf>
    <xf numFmtId="0" fontId="54" fillId="19" borderId="19" xfId="0" applyFont="1" applyFill="1" applyBorder="1" applyAlignment="1">
      <alignment horizontal="left" vertical="center" wrapText="1"/>
    </xf>
    <xf numFmtId="49" fontId="54" fillId="19" borderId="212" xfId="0" applyNumberFormat="1" applyFont="1" applyFill="1" applyBorder="1" applyAlignment="1">
      <alignment horizontal="center" vertical="center" wrapText="1"/>
    </xf>
    <xf numFmtId="0" fontId="54" fillId="19" borderId="105" xfId="0" applyFont="1" applyFill="1" applyBorder="1" applyAlignment="1">
      <alignment horizontal="center" vertical="center" wrapText="1"/>
    </xf>
    <xf numFmtId="0" fontId="54" fillId="2" borderId="18" xfId="0" applyFont="1" applyFill="1" applyBorder="1" applyAlignment="1">
      <alignment horizontal="left" vertical="center" wrapText="1"/>
    </xf>
    <xf numFmtId="0" fontId="54" fillId="2" borderId="19" xfId="0" applyFont="1" applyFill="1" applyBorder="1" applyAlignment="1">
      <alignment horizontal="left" vertical="center" wrapText="1"/>
    </xf>
    <xf numFmtId="49" fontId="54" fillId="2" borderId="212" xfId="0" applyNumberFormat="1" applyFont="1" applyFill="1" applyBorder="1" applyAlignment="1">
      <alignment horizontal="center" vertical="center" wrapText="1"/>
    </xf>
    <xf numFmtId="0" fontId="54" fillId="2" borderId="105" xfId="0" applyFont="1" applyFill="1" applyBorder="1" applyAlignment="1">
      <alignment horizontal="center" vertical="center" wrapText="1"/>
    </xf>
    <xf numFmtId="0" fontId="54" fillId="2" borderId="234" xfId="0" applyFont="1" applyFill="1" applyBorder="1" applyAlignment="1">
      <alignment horizontal="left" vertical="center" wrapText="1"/>
    </xf>
    <xf numFmtId="0" fontId="54" fillId="2" borderId="235" xfId="0" applyFont="1" applyFill="1" applyBorder="1" applyAlignment="1">
      <alignment horizontal="left" vertical="center" wrapText="1"/>
    </xf>
    <xf numFmtId="49" fontId="50" fillId="2" borderId="236" xfId="0" applyNumberFormat="1" applyFont="1" applyFill="1" applyBorder="1" applyAlignment="1">
      <alignment horizontal="center" vertical="center" wrapText="1"/>
    </xf>
    <xf numFmtId="0" fontId="54" fillId="2" borderId="237" xfId="0" applyFont="1" applyFill="1" applyBorder="1" applyAlignment="1">
      <alignment horizontal="center" vertical="center" wrapText="1"/>
    </xf>
    <xf numFmtId="0" fontId="56" fillId="17" borderId="28" xfId="0" applyFont="1" applyFill="1" applyBorder="1" applyAlignment="1" applyProtection="1">
      <alignment vertical="center" wrapText="1"/>
      <protection locked="0"/>
    </xf>
    <xf numFmtId="0" fontId="56" fillId="17" borderId="28" xfId="0" applyFont="1" applyFill="1" applyBorder="1" applyAlignment="1" applyProtection="1">
      <alignment horizontal="left" vertical="center" wrapText="1"/>
      <protection locked="0"/>
    </xf>
    <xf numFmtId="0" fontId="56" fillId="17" borderId="29" xfId="0" applyFont="1" applyFill="1" applyBorder="1" applyAlignment="1" applyProtection="1">
      <alignment horizontal="left" vertical="center" wrapText="1"/>
      <protection locked="0"/>
    </xf>
    <xf numFmtId="0" fontId="56" fillId="17" borderId="199" xfId="0" applyFont="1" applyFill="1" applyBorder="1" applyAlignment="1" applyProtection="1">
      <alignment horizontal="center" vertical="center" wrapText="1"/>
      <protection locked="0"/>
    </xf>
    <xf numFmtId="0" fontId="56" fillId="17" borderId="200" xfId="0" applyFont="1" applyFill="1" applyBorder="1" applyAlignment="1" applyProtection="1">
      <alignment horizontal="center" vertical="center" wrapText="1"/>
      <protection locked="0"/>
    </xf>
    <xf numFmtId="0" fontId="56" fillId="17" borderId="28" xfId="0" applyFont="1" applyFill="1" applyBorder="1" applyAlignment="1" applyProtection="1">
      <alignment horizontal="center" vertical="center" wrapText="1"/>
      <protection locked="0"/>
    </xf>
    <xf numFmtId="0" fontId="56" fillId="17" borderId="367" xfId="0" applyFont="1" applyFill="1" applyBorder="1" applyAlignment="1" applyProtection="1">
      <alignment horizontal="center" vertical="center" wrapText="1"/>
      <protection locked="0"/>
    </xf>
    <xf numFmtId="0" fontId="49" fillId="0" borderId="368" xfId="0" applyFont="1" applyBorder="1" applyAlignment="1">
      <alignment horizontal="left" vertical="center" wrapText="1"/>
    </xf>
    <xf numFmtId="0" fontId="49" fillId="0" borderId="369" xfId="0" applyFont="1" applyBorder="1" applyAlignment="1">
      <alignment horizontal="left" vertical="center" wrapText="1"/>
    </xf>
    <xf numFmtId="0" fontId="49" fillId="0" borderId="370" xfId="0" applyFont="1" applyBorder="1" applyAlignment="1">
      <alignment horizontal="left" vertical="center" wrapText="1"/>
    </xf>
    <xf numFmtId="0" fontId="49" fillId="0" borderId="371" xfId="0" applyFont="1" applyBorder="1" applyAlignment="1">
      <alignment horizontal="left" vertical="center" wrapText="1"/>
    </xf>
    <xf numFmtId="0" fontId="49" fillId="0" borderId="279" xfId="0" applyFont="1" applyBorder="1" applyAlignment="1">
      <alignment horizontal="left" vertical="center" wrapText="1"/>
    </xf>
    <xf numFmtId="0" fontId="49" fillId="0" borderId="372" xfId="0" applyFont="1" applyBorder="1" applyAlignment="1">
      <alignment horizontal="left" vertical="center" wrapText="1"/>
    </xf>
    <xf numFmtId="0" fontId="49" fillId="0" borderId="236" xfId="0" applyFont="1" applyBorder="1" applyAlignment="1">
      <alignment horizontal="center" vertical="center" wrapText="1"/>
    </xf>
    <xf numFmtId="0" fontId="49" fillId="0" borderId="373" xfId="0" applyFont="1" applyBorder="1" applyAlignment="1">
      <alignment horizontal="left" vertical="center" wrapText="1"/>
    </xf>
    <xf numFmtId="0" fontId="49" fillId="19" borderId="374" xfId="0" applyFont="1" applyFill="1" applyBorder="1" applyAlignment="1" applyProtection="1">
      <alignment vertical="center" wrapText="1"/>
      <protection locked="0"/>
    </xf>
    <xf numFmtId="0" fontId="51" fillId="19" borderId="376" xfId="0" applyFont="1" applyFill="1" applyBorder="1" applyAlignment="1" applyProtection="1">
      <alignment horizontal="center" vertical="center" wrapText="1"/>
      <protection locked="0"/>
    </xf>
    <xf numFmtId="0" fontId="49" fillId="19" borderId="377" xfId="0" applyFont="1" applyFill="1" applyBorder="1" applyAlignment="1" applyProtection="1">
      <alignment horizontal="center" vertical="center" wrapText="1"/>
      <protection locked="0"/>
    </xf>
    <xf numFmtId="0" fontId="49" fillId="19" borderId="375" xfId="0" applyFont="1" applyFill="1" applyBorder="1" applyAlignment="1" applyProtection="1">
      <alignment horizontal="left" vertical="center" wrapText="1"/>
      <protection locked="0"/>
    </xf>
    <xf numFmtId="0" fontId="49" fillId="14" borderId="12" xfId="0" applyFont="1" applyFill="1" applyBorder="1" applyAlignment="1" applyProtection="1">
      <alignment vertical="center" wrapText="1"/>
      <protection locked="0"/>
    </xf>
    <xf numFmtId="49" fontId="49" fillId="14" borderId="211" xfId="0" applyNumberFormat="1" applyFont="1" applyFill="1" applyBorder="1" applyAlignment="1" applyProtection="1">
      <alignment horizontal="center" vertical="center" wrapText="1"/>
      <protection locked="0"/>
    </xf>
    <xf numFmtId="0" fontId="49" fillId="14" borderId="116" xfId="0" applyFont="1" applyFill="1" applyBorder="1" applyAlignment="1" applyProtection="1">
      <alignment horizontal="center" vertical="center" wrapText="1"/>
      <protection locked="0"/>
    </xf>
    <xf numFmtId="0" fontId="49" fillId="14" borderId="12" xfId="0" applyFont="1" applyFill="1" applyBorder="1" applyAlignment="1" applyProtection="1">
      <alignment horizontal="left" vertical="center" wrapText="1"/>
      <protection locked="0"/>
    </xf>
    <xf numFmtId="0" fontId="49" fillId="14" borderId="13" xfId="0" applyFont="1" applyFill="1" applyBorder="1" applyAlignment="1" applyProtection="1">
      <alignment horizontal="left" vertical="center" wrapText="1"/>
      <protection locked="0"/>
    </xf>
    <xf numFmtId="0" fontId="49" fillId="2" borderId="273" xfId="0" applyFont="1" applyFill="1" applyBorder="1" applyAlignment="1">
      <alignment horizontal="left" vertical="center" wrapText="1"/>
    </xf>
    <xf numFmtId="0" fontId="49" fillId="2" borderId="372" xfId="0" applyFont="1" applyFill="1" applyBorder="1" applyAlignment="1">
      <alignment horizontal="left" vertical="center" wrapText="1"/>
    </xf>
    <xf numFmtId="0" fontId="49" fillId="2" borderId="210" xfId="0" applyFont="1" applyFill="1" applyBorder="1" applyAlignment="1">
      <alignment horizontal="left" vertical="center" wrapText="1"/>
    </xf>
    <xf numFmtId="0" fontId="49" fillId="2" borderId="369" xfId="0" applyFont="1" applyFill="1" applyBorder="1" applyAlignment="1">
      <alignment horizontal="left" vertical="center" wrapText="1"/>
    </xf>
    <xf numFmtId="0" fontId="49" fillId="2" borderId="226" xfId="0" applyFont="1" applyFill="1" applyBorder="1" applyAlignment="1">
      <alignment horizontal="left" vertical="center" wrapText="1"/>
    </xf>
    <xf numFmtId="0" fontId="49" fillId="2" borderId="380" xfId="0" applyFont="1" applyFill="1" applyBorder="1" applyAlignment="1">
      <alignment horizontal="left" vertical="center" wrapText="1"/>
    </xf>
    <xf numFmtId="0" fontId="51" fillId="2" borderId="205" xfId="0" applyFont="1" applyFill="1" applyBorder="1" applyAlignment="1" applyProtection="1">
      <alignment horizontal="center" vertical="center" wrapText="1"/>
      <protection locked="0"/>
    </xf>
    <xf numFmtId="0" fontId="49" fillId="2" borderId="54" xfId="0" applyFont="1" applyFill="1" applyBorder="1" applyAlignment="1">
      <alignment horizontal="left" vertical="center" wrapText="1"/>
    </xf>
    <xf numFmtId="0" fontId="49" fillId="14" borderId="250" xfId="0" applyFont="1" applyFill="1" applyBorder="1" applyAlignment="1" applyProtection="1">
      <alignment vertical="center" wrapText="1"/>
      <protection locked="0"/>
    </xf>
    <xf numFmtId="49" fontId="49" fillId="14" borderId="252" xfId="0" applyNumberFormat="1" applyFont="1" applyFill="1" applyBorder="1" applyAlignment="1" applyProtection="1">
      <alignment horizontal="center" vertical="center" wrapText="1"/>
      <protection locked="0"/>
    </xf>
    <xf numFmtId="0" fontId="49" fillId="14" borderId="253" xfId="0" applyFont="1" applyFill="1" applyBorder="1" applyAlignment="1" applyProtection="1">
      <alignment horizontal="center" vertical="center" wrapText="1"/>
      <protection locked="0"/>
    </xf>
    <xf numFmtId="0" fontId="49" fillId="14" borderId="250" xfId="0" applyFont="1" applyFill="1" applyBorder="1" applyAlignment="1" applyProtection="1">
      <alignment horizontal="left" vertical="center" wrapText="1"/>
      <protection locked="0"/>
    </xf>
    <xf numFmtId="0" fontId="49" fillId="14" borderId="274" xfId="0" applyFont="1" applyFill="1" applyBorder="1" applyAlignment="1" applyProtection="1">
      <alignment horizontal="left" vertical="center" wrapText="1"/>
      <protection locked="0"/>
    </xf>
    <xf numFmtId="0" fontId="49" fillId="6" borderId="226" xfId="0" applyFont="1" applyFill="1" applyBorder="1" applyAlignment="1">
      <alignment horizontal="left" vertical="center" wrapText="1"/>
    </xf>
    <xf numFmtId="0" fontId="49" fillId="14" borderId="80" xfId="0" applyFont="1" applyFill="1" applyBorder="1" applyAlignment="1" applyProtection="1">
      <alignment vertical="center" wrapText="1"/>
      <protection locked="0"/>
    </xf>
    <xf numFmtId="49" fontId="49" fillId="14" borderId="364" xfId="0" applyNumberFormat="1" applyFont="1" applyFill="1" applyBorder="1" applyAlignment="1" applyProtection="1">
      <alignment horizontal="center" vertical="center" wrapText="1"/>
      <protection locked="0"/>
    </xf>
    <xf numFmtId="0" fontId="49" fillId="14" borderId="196" xfId="0" applyFont="1" applyFill="1" applyBorder="1" applyAlignment="1" applyProtection="1">
      <alignment horizontal="center" vertical="center" wrapText="1"/>
      <protection locked="0"/>
    </xf>
    <xf numFmtId="0" fontId="49" fillId="14" borderId="80" xfId="0" applyFont="1" applyFill="1" applyBorder="1" applyAlignment="1" applyProtection="1">
      <alignment horizontal="left" vertical="center" wrapText="1"/>
      <protection locked="0"/>
    </xf>
    <xf numFmtId="0" fontId="49" fillId="2" borderId="232" xfId="0" applyFont="1" applyFill="1" applyBorder="1" applyAlignment="1">
      <alignment horizontal="left" vertical="center" wrapText="1"/>
    </xf>
    <xf numFmtId="0" fontId="49" fillId="2" borderId="381" xfId="0" applyFont="1" applyFill="1" applyBorder="1" applyAlignment="1">
      <alignment horizontal="left" vertical="center" wrapText="1"/>
    </xf>
    <xf numFmtId="0" fontId="49" fillId="14" borderId="260" xfId="0" applyFont="1" applyFill="1" applyBorder="1" applyAlignment="1">
      <alignment horizontal="left" vertical="center" wrapText="1"/>
    </xf>
    <xf numFmtId="0" fontId="49" fillId="14" borderId="261" xfId="0" applyFont="1" applyFill="1" applyBorder="1" applyAlignment="1">
      <alignment horizontal="center" vertical="center" wrapText="1"/>
    </xf>
    <xf numFmtId="0" fontId="49" fillId="14" borderId="262" xfId="0" applyFont="1" applyFill="1" applyBorder="1" applyAlignment="1">
      <alignment horizontal="center" vertical="center" wrapText="1"/>
    </xf>
    <xf numFmtId="0" fontId="49" fillId="14" borderId="76" xfId="0" applyFont="1" applyFill="1" applyBorder="1" applyAlignment="1">
      <alignment horizontal="left" vertical="center" wrapText="1"/>
    </xf>
    <xf numFmtId="0" fontId="49" fillId="14" borderId="94" xfId="0" applyFont="1" applyFill="1" applyBorder="1" applyAlignment="1">
      <alignment horizontal="left" vertical="center" wrapText="1"/>
    </xf>
    <xf numFmtId="0" fontId="49" fillId="14" borderId="382" xfId="0" applyFont="1" applyFill="1" applyBorder="1" applyAlignment="1">
      <alignment horizontal="left" vertical="center" wrapText="1"/>
    </xf>
    <xf numFmtId="0" fontId="49" fillId="19" borderId="19" xfId="0" applyFont="1" applyFill="1" applyBorder="1" applyAlignment="1" applyProtection="1">
      <alignment vertical="center" wrapText="1"/>
      <protection locked="0"/>
    </xf>
    <xf numFmtId="0" fontId="51" fillId="19" borderId="212" xfId="0" applyFont="1" applyFill="1" applyBorder="1" applyAlignment="1" applyProtection="1">
      <alignment horizontal="center" vertical="center" wrapText="1"/>
      <protection locked="0"/>
    </xf>
    <xf numFmtId="0" fontId="49" fillId="19" borderId="105" xfId="0" applyFont="1" applyFill="1" applyBorder="1" applyAlignment="1" applyProtection="1">
      <alignment horizontal="center" vertical="center" wrapText="1"/>
      <protection locked="0"/>
    </xf>
    <xf numFmtId="0" fontId="49" fillId="19" borderId="18" xfId="0" applyFont="1" applyFill="1" applyBorder="1" applyAlignment="1" applyProtection="1">
      <alignment horizontal="left" vertical="center" wrapText="1"/>
      <protection locked="0"/>
    </xf>
    <xf numFmtId="0" fontId="49" fillId="19" borderId="15" xfId="0" applyFont="1" applyFill="1" applyBorder="1" applyAlignment="1" applyProtection="1">
      <alignment horizontal="left" vertical="center" wrapText="1"/>
      <protection locked="0"/>
    </xf>
    <xf numFmtId="0" fontId="49" fillId="14" borderId="3" xfId="0" applyFont="1" applyFill="1" applyBorder="1" applyAlignment="1" applyProtection="1">
      <alignment vertical="center" wrapText="1"/>
      <protection locked="0"/>
    </xf>
    <xf numFmtId="49" fontId="49" fillId="14" borderId="205" xfId="0" applyNumberFormat="1" applyFont="1" applyFill="1" applyBorder="1" applyAlignment="1" applyProtection="1">
      <alignment horizontal="center" vertical="center" wrapText="1"/>
      <protection locked="0"/>
    </xf>
    <xf numFmtId="0" fontId="49" fillId="14" borderId="60" xfId="0" applyFont="1" applyFill="1" applyBorder="1" applyAlignment="1" applyProtection="1">
      <alignment horizontal="center" vertical="center" wrapText="1"/>
      <protection locked="0"/>
    </xf>
    <xf numFmtId="0" fontId="49" fillId="14" borderId="3" xfId="0" applyFont="1" applyFill="1" applyBorder="1" applyAlignment="1" applyProtection="1">
      <alignment horizontal="left" vertical="center" wrapText="1"/>
      <protection locked="0"/>
    </xf>
    <xf numFmtId="0" fontId="49" fillId="14" borderId="0" xfId="0" applyFont="1" applyFill="1" applyAlignment="1" applyProtection="1">
      <alignment horizontal="left" vertical="center" wrapText="1"/>
      <protection locked="0"/>
    </xf>
    <xf numFmtId="0" fontId="49" fillId="14" borderId="168" xfId="0" applyFont="1" applyFill="1" applyBorder="1" applyAlignment="1" applyProtection="1">
      <alignment horizontal="left" vertical="center" wrapText="1"/>
      <protection locked="0"/>
    </xf>
    <xf numFmtId="0" fontId="49" fillId="7" borderId="227" xfId="0" applyFont="1" applyFill="1" applyBorder="1" applyAlignment="1" applyProtection="1">
      <alignment vertical="center" wrapText="1"/>
      <protection locked="0"/>
    </xf>
    <xf numFmtId="49" fontId="49" fillId="7" borderId="229" xfId="0" applyNumberFormat="1" applyFont="1" applyFill="1" applyBorder="1" applyAlignment="1" applyProtection="1">
      <alignment horizontal="center" vertical="center" wrapText="1"/>
      <protection locked="0"/>
    </xf>
    <xf numFmtId="0" fontId="49" fillId="7" borderId="240" xfId="0" applyFont="1" applyFill="1" applyBorder="1" applyAlignment="1" applyProtection="1">
      <alignment horizontal="center" vertical="center" wrapText="1"/>
      <protection locked="0"/>
    </xf>
    <xf numFmtId="0" fontId="49" fillId="7" borderId="227" xfId="0" applyFont="1" applyFill="1" applyBorder="1" applyAlignment="1" applyProtection="1">
      <alignment horizontal="left" vertical="center" wrapText="1"/>
      <protection locked="0"/>
    </xf>
    <xf numFmtId="0" fontId="49" fillId="2" borderId="227" xfId="0" applyFont="1" applyFill="1" applyBorder="1" applyAlignment="1" applyProtection="1">
      <alignment horizontal="left" vertical="center" wrapText="1"/>
      <protection locked="0"/>
    </xf>
    <xf numFmtId="0" fontId="49" fillId="2" borderId="281" xfId="0" applyFont="1" applyFill="1" applyBorder="1" applyAlignment="1">
      <alignment horizontal="left" vertical="center" wrapText="1"/>
    </xf>
    <xf numFmtId="0" fontId="49" fillId="2" borderId="370" xfId="0" applyFont="1" applyFill="1" applyBorder="1" applyAlignment="1">
      <alignment horizontal="left" vertical="center" wrapText="1"/>
    </xf>
    <xf numFmtId="0" fontId="49" fillId="2" borderId="384" xfId="0" applyFont="1" applyFill="1" applyBorder="1" applyAlignment="1">
      <alignment horizontal="center" vertical="center" wrapText="1"/>
    </xf>
    <xf numFmtId="0" fontId="49" fillId="6" borderId="372" xfId="0" applyFont="1" applyFill="1" applyBorder="1" applyAlignment="1" applyProtection="1">
      <alignment horizontal="left" vertical="center" wrapText="1"/>
      <protection locked="0"/>
    </xf>
    <xf numFmtId="0" fontId="49" fillId="7" borderId="250" xfId="0" applyFont="1" applyFill="1" applyBorder="1" applyAlignment="1" applyProtection="1">
      <alignment vertical="center" wrapText="1"/>
      <protection locked="0"/>
    </xf>
    <xf numFmtId="49" fontId="49" fillId="7" borderId="252" xfId="0" applyNumberFormat="1" applyFont="1" applyFill="1" applyBorder="1" applyAlignment="1" applyProtection="1">
      <alignment horizontal="center" vertical="center" wrapText="1"/>
      <protection locked="0"/>
    </xf>
    <xf numFmtId="0" fontId="49" fillId="7" borderId="253" xfId="0" applyFont="1" applyFill="1" applyBorder="1" applyAlignment="1" applyProtection="1">
      <alignment horizontal="center" vertical="center" wrapText="1"/>
      <protection locked="0"/>
    </xf>
    <xf numFmtId="0" fontId="49" fillId="7" borderId="250" xfId="0" applyFont="1" applyFill="1" applyBorder="1" applyAlignment="1" applyProtection="1">
      <alignment horizontal="left" vertical="center" wrapText="1"/>
      <protection locked="0"/>
    </xf>
    <xf numFmtId="0" fontId="49" fillId="6" borderId="369" xfId="0" applyFont="1" applyFill="1" applyBorder="1" applyAlignment="1">
      <alignment horizontal="left" vertical="center" wrapText="1"/>
    </xf>
    <xf numFmtId="0" fontId="49" fillId="2" borderId="387" xfId="0" applyFont="1" applyFill="1" applyBorder="1" applyAlignment="1">
      <alignment horizontal="center" vertical="center" wrapText="1"/>
    </xf>
    <xf numFmtId="0" fontId="49" fillId="14" borderId="23" xfId="0" applyFont="1" applyFill="1" applyBorder="1" applyAlignment="1" applyProtection="1">
      <alignment vertical="center" wrapText="1"/>
      <protection locked="0"/>
    </xf>
    <xf numFmtId="0" fontId="49" fillId="2" borderId="231" xfId="0" applyFont="1" applyFill="1" applyBorder="1" applyAlignment="1" applyProtection="1">
      <alignment horizontal="left" vertical="center" wrapText="1"/>
      <protection locked="0"/>
    </xf>
    <xf numFmtId="0" fontId="49" fillId="19" borderId="50" xfId="0" applyFont="1" applyFill="1" applyBorder="1" applyAlignment="1" applyProtection="1">
      <alignment vertical="center" wrapText="1"/>
      <protection locked="0"/>
    </xf>
    <xf numFmtId="49" fontId="49" fillId="19" borderId="270" xfId="0" applyNumberFormat="1" applyFont="1" applyFill="1" applyBorder="1" applyAlignment="1" applyProtection="1">
      <alignment horizontal="center" vertical="center" wrapText="1"/>
      <protection locked="0"/>
    </xf>
    <xf numFmtId="0" fontId="49" fillId="19" borderId="271" xfId="0" applyFont="1" applyFill="1" applyBorder="1" applyAlignment="1" applyProtection="1">
      <alignment horizontal="center" vertical="center" wrapText="1"/>
      <protection locked="0"/>
    </xf>
    <xf numFmtId="0" fontId="49" fillId="19" borderId="50" xfId="0" applyFont="1" applyFill="1" applyBorder="1" applyAlignment="1" applyProtection="1">
      <alignment horizontal="left" vertical="center" wrapText="1"/>
      <protection locked="0"/>
    </xf>
    <xf numFmtId="0" fontId="49" fillId="19" borderId="365" xfId="0" applyFont="1" applyFill="1" applyBorder="1" applyAlignment="1" applyProtection="1">
      <alignment horizontal="left" vertical="center" wrapText="1"/>
      <protection locked="0"/>
    </xf>
    <xf numFmtId="0" fontId="49" fillId="17" borderId="268" xfId="0" applyFont="1" applyFill="1" applyBorder="1" applyAlignment="1" applyProtection="1">
      <alignment horizontal="center" vertical="center" wrapText="1"/>
      <protection locked="0"/>
    </xf>
    <xf numFmtId="0" fontId="49" fillId="17" borderId="362" xfId="0" applyFont="1" applyFill="1" applyBorder="1" applyAlignment="1" applyProtection="1">
      <alignment horizontal="left" vertical="center" wrapText="1"/>
      <protection locked="0"/>
    </xf>
    <xf numFmtId="0" fontId="54" fillId="19" borderId="202" xfId="0" applyFont="1" applyFill="1" applyBorder="1" applyAlignment="1" applyProtection="1">
      <alignment vertical="center" wrapText="1"/>
      <protection locked="0"/>
    </xf>
    <xf numFmtId="49" fontId="54" fillId="19" borderId="203" xfId="0" applyNumberFormat="1" applyFont="1" applyFill="1" applyBorder="1" applyAlignment="1" applyProtection="1">
      <alignment horizontal="center" vertical="center" wrapText="1"/>
      <protection locked="0"/>
    </xf>
    <xf numFmtId="0" fontId="54" fillId="19" borderId="201" xfId="0" applyFont="1" applyFill="1" applyBorder="1" applyAlignment="1" applyProtection="1">
      <alignment horizontal="center" vertical="center" wrapText="1"/>
      <protection locked="0"/>
    </xf>
    <xf numFmtId="0" fontId="54" fillId="19" borderId="33" xfId="0" applyFont="1" applyFill="1" applyBorder="1" applyAlignment="1" applyProtection="1">
      <alignment horizontal="left" vertical="center" wrapText="1"/>
      <protection locked="0"/>
    </xf>
    <xf numFmtId="0" fontId="54" fillId="14" borderId="24" xfId="0" applyFont="1" applyFill="1" applyBorder="1" applyAlignment="1" applyProtection="1">
      <alignment horizontal="left" vertical="center" wrapText="1"/>
      <protection locked="0"/>
    </xf>
    <xf numFmtId="49" fontId="54" fillId="14" borderId="213" xfId="0" applyNumberFormat="1" applyFont="1" applyFill="1" applyBorder="1" applyAlignment="1" applyProtection="1">
      <alignment horizontal="center" vertical="center" wrapText="1"/>
      <protection locked="0"/>
    </xf>
    <xf numFmtId="0" fontId="54" fillId="14" borderId="104" xfId="0" applyFont="1" applyFill="1" applyBorder="1" applyAlignment="1" applyProtection="1">
      <alignment horizontal="center" vertical="center" wrapText="1"/>
      <protection locked="0"/>
    </xf>
    <xf numFmtId="0" fontId="54" fillId="14" borderId="23" xfId="0" applyFont="1" applyFill="1" applyBorder="1" applyAlignment="1" applyProtection="1">
      <alignment horizontal="left" vertical="center" wrapText="1"/>
      <protection locked="0"/>
    </xf>
    <xf numFmtId="0" fontId="54" fillId="7" borderId="228" xfId="0" applyFont="1" applyFill="1" applyBorder="1" applyAlignment="1" applyProtection="1">
      <alignment horizontal="left" vertical="center" wrapText="1"/>
      <protection locked="0"/>
    </xf>
    <xf numFmtId="49" fontId="54" fillId="7" borderId="233" xfId="0" applyNumberFormat="1" applyFont="1" applyFill="1" applyBorder="1" applyAlignment="1" applyProtection="1">
      <alignment horizontal="center" vertical="center" wrapText="1"/>
      <protection locked="0"/>
    </xf>
    <xf numFmtId="0" fontId="54" fillId="7" borderId="230" xfId="0" applyFont="1" applyFill="1" applyBorder="1" applyAlignment="1" applyProtection="1">
      <alignment horizontal="center" vertical="center" wrapText="1"/>
      <protection locked="0"/>
    </xf>
    <xf numFmtId="0" fontId="54" fillId="7" borderId="231" xfId="0" applyFont="1" applyFill="1" applyBorder="1" applyAlignment="1" applyProtection="1">
      <alignment horizontal="left" vertical="center" wrapText="1"/>
      <protection locked="0"/>
    </xf>
    <xf numFmtId="49" fontId="54" fillId="0" borderId="229" xfId="0" applyNumberFormat="1" applyFont="1" applyBorder="1" applyAlignment="1" applyProtection="1">
      <alignment horizontal="center" vertical="center" wrapText="1"/>
      <protection locked="0"/>
    </xf>
    <xf numFmtId="0" fontId="54" fillId="0" borderId="372" xfId="0" applyFont="1" applyBorder="1" applyAlignment="1" applyProtection="1">
      <alignment horizontal="left" vertical="center" wrapText="1"/>
      <protection locked="0"/>
    </xf>
    <xf numFmtId="0" fontId="52" fillId="6" borderId="227" xfId="0" applyFont="1" applyFill="1" applyBorder="1" applyAlignment="1" applyProtection="1">
      <alignment horizontal="left" vertical="center" wrapText="1"/>
      <protection locked="0"/>
    </xf>
    <xf numFmtId="0" fontId="54" fillId="14" borderId="84" xfId="0" applyFont="1" applyFill="1" applyBorder="1" applyAlignment="1" applyProtection="1">
      <alignment horizontal="left" vertical="center" wrapText="1"/>
      <protection locked="0"/>
    </xf>
    <xf numFmtId="49" fontId="54" fillId="14" borderId="364" xfId="0" applyNumberFormat="1" applyFont="1" applyFill="1" applyBorder="1" applyAlignment="1" applyProtection="1">
      <alignment horizontal="center" vertical="center" wrapText="1"/>
      <protection locked="0"/>
    </xf>
    <xf numFmtId="0" fontId="54" fillId="14" borderId="196" xfId="0" applyFont="1" applyFill="1" applyBorder="1" applyAlignment="1" applyProtection="1">
      <alignment horizontal="center" vertical="center" wrapText="1"/>
      <protection locked="0"/>
    </xf>
    <xf numFmtId="0" fontId="54" fillId="14" borderId="80" xfId="0" applyFont="1" applyFill="1" applyBorder="1" applyAlignment="1" applyProtection="1">
      <alignment horizontal="left" vertical="center" wrapText="1"/>
      <protection locked="0"/>
    </xf>
    <xf numFmtId="0" fontId="54" fillId="14" borderId="87" xfId="0" applyFont="1" applyFill="1" applyBorder="1" applyAlignment="1" applyProtection="1">
      <alignment horizontal="left" vertical="center" wrapText="1"/>
      <protection locked="0"/>
    </xf>
    <xf numFmtId="0" fontId="54" fillId="2" borderId="239" xfId="0" applyFont="1" applyFill="1" applyBorder="1" applyAlignment="1" applyProtection="1">
      <alignment horizontal="left" vertical="center" wrapText="1"/>
      <protection locked="0"/>
    </xf>
    <xf numFmtId="49" fontId="54" fillId="2" borderId="229" xfId="0" applyNumberFormat="1" applyFont="1" applyFill="1" applyBorder="1" applyAlignment="1" applyProtection="1">
      <alignment horizontal="center" vertical="center" wrapText="1"/>
      <protection locked="0"/>
    </xf>
    <xf numFmtId="0" fontId="54" fillId="2" borderId="240" xfId="0" applyFont="1" applyFill="1" applyBorder="1" applyAlignment="1" applyProtection="1">
      <alignment horizontal="center" vertical="center" wrapText="1"/>
      <protection locked="0"/>
    </xf>
    <xf numFmtId="0" fontId="54" fillId="2" borderId="227" xfId="0" applyFont="1" applyFill="1" applyBorder="1" applyAlignment="1" applyProtection="1">
      <alignment horizontal="left" vertical="center" wrapText="1"/>
      <protection locked="0"/>
    </xf>
    <xf numFmtId="0" fontId="54" fillId="2" borderId="372" xfId="0" applyFont="1" applyFill="1" applyBorder="1" applyAlignment="1" applyProtection="1">
      <alignment horizontal="left" vertical="center" wrapText="1"/>
      <protection locked="0"/>
    </xf>
    <xf numFmtId="0" fontId="54" fillId="0" borderId="251" xfId="0" applyFont="1" applyBorder="1" applyAlignment="1" applyProtection="1">
      <alignment horizontal="left" vertical="center" wrapText="1"/>
      <protection locked="0"/>
    </xf>
    <xf numFmtId="49" fontId="54" fillId="0" borderId="252" xfId="0" applyNumberFormat="1" applyFont="1" applyBorder="1" applyAlignment="1" applyProtection="1">
      <alignment horizontal="center" vertical="center" wrapText="1"/>
      <protection locked="0"/>
    </xf>
    <xf numFmtId="0" fontId="54" fillId="0" borderId="253" xfId="0" applyFont="1" applyBorder="1" applyAlignment="1" applyProtection="1">
      <alignment horizontal="center" vertical="center" wrapText="1"/>
      <protection locked="0"/>
    </xf>
    <xf numFmtId="0" fontId="54" fillId="0" borderId="250" xfId="0" applyFont="1" applyBorder="1" applyAlignment="1" applyProtection="1">
      <alignment horizontal="left" vertical="center" wrapText="1"/>
      <protection locked="0"/>
    </xf>
    <xf numFmtId="0" fontId="54" fillId="0" borderId="371" xfId="0" applyFont="1" applyBorder="1" applyAlignment="1" applyProtection="1">
      <alignment horizontal="left" vertical="center" wrapText="1"/>
      <protection locked="0"/>
    </xf>
    <xf numFmtId="0" fontId="54" fillId="0" borderId="242" xfId="0" applyFont="1" applyBorder="1" applyAlignment="1" applyProtection="1">
      <alignment horizontal="left" vertical="center" wrapText="1"/>
      <protection locked="0"/>
    </xf>
    <xf numFmtId="49" fontId="54" fillId="0" borderId="243" xfId="0" applyNumberFormat="1" applyFont="1" applyBorder="1" applyAlignment="1" applyProtection="1">
      <alignment horizontal="center" vertical="center" wrapText="1"/>
      <protection locked="0"/>
    </xf>
    <xf numFmtId="0" fontId="54" fillId="0" borderId="244" xfId="0" applyFont="1" applyBorder="1" applyAlignment="1" applyProtection="1">
      <alignment horizontal="center" vertical="center" wrapText="1"/>
      <protection locked="0"/>
    </xf>
    <xf numFmtId="0" fontId="54" fillId="0" borderId="241" xfId="0" applyFont="1" applyBorder="1" applyAlignment="1" applyProtection="1">
      <alignment horizontal="left" vertical="center" wrapText="1"/>
      <protection locked="0"/>
    </xf>
    <xf numFmtId="0" fontId="54" fillId="0" borderId="370" xfId="0" applyFont="1" applyBorder="1" applyAlignment="1" applyProtection="1">
      <alignment horizontal="left" vertical="center" wrapText="1"/>
      <protection locked="0"/>
    </xf>
    <xf numFmtId="0" fontId="49" fillId="6" borderId="369" xfId="0" applyFont="1" applyFill="1" applyBorder="1" applyAlignment="1" applyProtection="1">
      <alignment horizontal="left" vertical="center" wrapText="1"/>
      <protection locked="0"/>
    </xf>
    <xf numFmtId="0" fontId="54" fillId="19" borderId="218" xfId="0" applyFont="1" applyFill="1" applyBorder="1" applyAlignment="1" applyProtection="1">
      <alignment vertical="center" wrapText="1"/>
      <protection locked="0"/>
    </xf>
    <xf numFmtId="49" fontId="54" fillId="19" borderId="219" xfId="0" applyNumberFormat="1" applyFont="1" applyFill="1" applyBorder="1" applyAlignment="1" applyProtection="1">
      <alignment horizontal="center" vertical="center" wrapText="1"/>
      <protection locked="0"/>
    </xf>
    <xf numFmtId="0" fontId="54" fillId="19" borderId="220" xfId="0" applyFont="1" applyFill="1" applyBorder="1" applyAlignment="1" applyProtection="1">
      <alignment horizontal="center" vertical="center" wrapText="1"/>
      <protection locked="0"/>
    </xf>
    <xf numFmtId="0" fontId="54" fillId="19" borderId="217" xfId="0" applyFont="1" applyFill="1" applyBorder="1" applyAlignment="1" applyProtection="1">
      <alignment horizontal="left" vertical="center" wrapText="1"/>
      <protection locked="0"/>
    </xf>
    <xf numFmtId="0" fontId="49" fillId="6" borderId="255" xfId="0" applyFont="1" applyFill="1" applyBorder="1" applyAlignment="1" applyProtection="1">
      <alignment horizontal="left" vertical="center" wrapText="1"/>
      <protection locked="0"/>
    </xf>
    <xf numFmtId="0" fontId="49" fillId="6" borderId="256" xfId="0" applyFont="1" applyFill="1" applyBorder="1" applyAlignment="1" applyProtection="1">
      <alignment horizontal="center" vertical="center" wrapText="1"/>
      <protection locked="0"/>
    </xf>
    <xf numFmtId="0" fontId="49" fillId="6" borderId="257" xfId="0" applyFont="1" applyFill="1" applyBorder="1" applyAlignment="1" applyProtection="1">
      <alignment horizontal="center" vertical="center" wrapText="1"/>
      <protection locked="0"/>
    </xf>
    <xf numFmtId="0" fontId="49" fillId="6" borderId="254" xfId="0" applyFont="1" applyFill="1" applyBorder="1" applyAlignment="1" applyProtection="1">
      <alignment horizontal="left" vertical="center" wrapText="1"/>
      <protection locked="0"/>
    </xf>
    <xf numFmtId="0" fontId="49" fillId="6" borderId="279" xfId="0" applyFont="1" applyFill="1" applyBorder="1" applyAlignment="1" applyProtection="1">
      <alignment horizontal="left" vertical="center" wrapText="1"/>
      <protection locked="0"/>
    </xf>
    <xf numFmtId="0" fontId="54" fillId="0" borderId="4" xfId="0" applyFont="1" applyBorder="1" applyAlignment="1" applyProtection="1">
      <alignment horizontal="left" vertical="center" wrapText="1"/>
      <protection locked="0"/>
    </xf>
    <xf numFmtId="49" fontId="54" fillId="0" borderId="205" xfId="0" applyNumberFormat="1" applyFont="1" applyBorder="1" applyAlignment="1" applyProtection="1">
      <alignment horizontal="center" vertical="center" wrapText="1"/>
      <protection locked="0"/>
    </xf>
    <xf numFmtId="0" fontId="54" fillId="0" borderId="60" xfId="0" applyFont="1" applyBorder="1" applyAlignment="1" applyProtection="1">
      <alignment horizontal="center" vertical="center" wrapText="1"/>
      <protection locked="0"/>
    </xf>
    <xf numFmtId="0" fontId="54" fillId="0" borderId="3" xfId="0" applyFont="1" applyBorder="1" applyAlignment="1" applyProtection="1">
      <alignment horizontal="left" vertical="center" wrapText="1"/>
      <protection locked="0"/>
    </xf>
    <xf numFmtId="0" fontId="54" fillId="0" borderId="54" xfId="0" applyFont="1" applyBorder="1" applyAlignment="1" applyProtection="1">
      <alignment horizontal="left" vertical="center" wrapText="1"/>
      <protection locked="0"/>
    </xf>
    <xf numFmtId="0" fontId="49" fillId="6" borderId="4" xfId="0" applyFont="1" applyFill="1" applyBorder="1" applyAlignment="1" applyProtection="1">
      <alignment horizontal="left" vertical="center" wrapText="1"/>
      <protection locked="0"/>
    </xf>
    <xf numFmtId="0" fontId="49" fillId="6" borderId="205" xfId="0" applyFont="1" applyFill="1" applyBorder="1" applyAlignment="1" applyProtection="1">
      <alignment horizontal="center" vertical="center" wrapText="1"/>
      <protection locked="0"/>
    </xf>
    <xf numFmtId="0" fontId="49" fillId="6" borderId="60" xfId="0" applyFont="1" applyFill="1" applyBorder="1" applyAlignment="1" applyProtection="1">
      <alignment horizontal="center" vertical="center" wrapText="1"/>
      <protection locked="0"/>
    </xf>
    <xf numFmtId="0" fontId="49" fillId="6" borderId="3" xfId="0" applyFont="1" applyFill="1" applyBorder="1" applyAlignment="1" applyProtection="1">
      <alignment horizontal="left" vertical="center" wrapText="1"/>
      <protection locked="0"/>
    </xf>
    <xf numFmtId="0" fontId="54" fillId="7" borderId="239" xfId="0" applyFont="1" applyFill="1" applyBorder="1" applyAlignment="1" applyProtection="1">
      <alignment horizontal="left" vertical="center" wrapText="1"/>
      <protection locked="0"/>
    </xf>
    <xf numFmtId="49" fontId="54" fillId="7" borderId="229" xfId="0" applyNumberFormat="1" applyFont="1" applyFill="1" applyBorder="1" applyAlignment="1" applyProtection="1">
      <alignment horizontal="center" vertical="center" wrapText="1"/>
      <protection locked="0"/>
    </xf>
    <xf numFmtId="0" fontId="54" fillId="7" borderId="240" xfId="0" applyFont="1" applyFill="1" applyBorder="1" applyAlignment="1" applyProtection="1">
      <alignment horizontal="center" vertical="center" wrapText="1"/>
      <protection locked="0"/>
    </xf>
    <xf numFmtId="0" fontId="54" fillId="7" borderId="227" xfId="0" applyFont="1" applyFill="1" applyBorder="1" applyAlignment="1" applyProtection="1">
      <alignment horizontal="left" vertical="center" wrapText="1"/>
      <protection locked="0"/>
    </xf>
    <xf numFmtId="0" fontId="54" fillId="7" borderId="372" xfId="0" applyFont="1" applyFill="1" applyBorder="1" applyAlignment="1" applyProtection="1">
      <alignment horizontal="left" vertical="center" wrapText="1"/>
      <protection locked="0"/>
    </xf>
    <xf numFmtId="49" fontId="54" fillId="19" borderId="33" xfId="0" applyNumberFormat="1" applyFont="1" applyFill="1" applyBorder="1" applyAlignment="1" applyProtection="1">
      <alignment horizontal="left" vertical="center" wrapText="1"/>
      <protection locked="0"/>
    </xf>
    <xf numFmtId="0" fontId="54" fillId="0" borderId="262" xfId="0" applyFont="1" applyBorder="1" applyAlignment="1" applyProtection="1">
      <alignment horizontal="center" vertical="center" wrapText="1"/>
      <protection locked="0"/>
    </xf>
    <xf numFmtId="0" fontId="54" fillId="0" borderId="76" xfId="0" applyFont="1" applyBorder="1" applyAlignment="1" applyProtection="1">
      <alignment horizontal="left" vertical="center" wrapText="1"/>
      <protection locked="0"/>
    </xf>
    <xf numFmtId="0" fontId="54" fillId="17" borderId="267" xfId="0" applyFont="1" applyFill="1" applyBorder="1" applyAlignment="1" applyProtection="1">
      <alignment vertical="center" wrapText="1"/>
      <protection locked="0"/>
    </xf>
    <xf numFmtId="49" fontId="54" fillId="17" borderId="363" xfId="0" applyNumberFormat="1" applyFont="1" applyFill="1" applyBorder="1" applyAlignment="1" applyProtection="1">
      <alignment horizontal="center" vertical="center" wrapText="1"/>
      <protection locked="0"/>
    </xf>
    <xf numFmtId="0" fontId="54" fillId="17" borderId="268" xfId="0" applyFont="1" applyFill="1" applyBorder="1" applyAlignment="1" applyProtection="1">
      <alignment horizontal="center" vertical="center" wrapText="1"/>
      <protection locked="0"/>
    </xf>
    <xf numFmtId="0" fontId="54" fillId="17" borderId="362" xfId="0" applyFont="1" applyFill="1" applyBorder="1" applyAlignment="1" applyProtection="1">
      <alignment horizontal="left" vertical="center" wrapText="1"/>
      <protection locked="0"/>
    </xf>
    <xf numFmtId="0" fontId="54" fillId="0" borderId="12" xfId="0" applyFont="1" applyBorder="1" applyAlignment="1" applyProtection="1">
      <alignment horizontal="left" vertical="center" wrapText="1"/>
      <protection locked="0"/>
    </xf>
    <xf numFmtId="0" fontId="54" fillId="0" borderId="14" xfId="0" applyFont="1" applyBorder="1" applyAlignment="1" applyProtection="1">
      <alignment horizontal="left" vertical="center" wrapText="1"/>
      <protection locked="0"/>
    </xf>
    <xf numFmtId="49" fontId="54" fillId="2" borderId="211" xfId="0" applyNumberFormat="1" applyFont="1" applyFill="1" applyBorder="1" applyAlignment="1" applyProtection="1">
      <alignment horizontal="center" vertical="center" wrapText="1"/>
      <protection locked="0"/>
    </xf>
    <xf numFmtId="0" fontId="54" fillId="0" borderId="116" xfId="0" applyFont="1" applyBorder="1" applyAlignment="1" applyProtection="1">
      <alignment horizontal="center" vertical="center" wrapText="1"/>
      <protection locked="0"/>
    </xf>
    <xf numFmtId="0" fontId="54" fillId="2" borderId="12" xfId="0" applyFont="1" applyFill="1" applyBorder="1" applyAlignment="1" applyProtection="1">
      <alignment horizontal="left" vertical="center" wrapText="1"/>
      <protection locked="0"/>
    </xf>
    <xf numFmtId="0" fontId="54" fillId="0" borderId="55" xfId="0" applyFont="1" applyBorder="1" applyAlignment="1" applyProtection="1">
      <alignment horizontal="left" vertical="center" wrapText="1"/>
      <protection locked="0"/>
    </xf>
    <xf numFmtId="0" fontId="54" fillId="2" borderId="124" xfId="0" applyFont="1" applyFill="1" applyBorder="1" applyAlignment="1" applyProtection="1">
      <alignment vertical="center" wrapText="1"/>
      <protection locked="0"/>
    </xf>
    <xf numFmtId="49" fontId="54" fillId="2" borderId="204" xfId="0" applyNumberFormat="1" applyFont="1" applyFill="1" applyBorder="1" applyAlignment="1" applyProtection="1">
      <alignment horizontal="center" vertical="center" wrapText="1"/>
      <protection locked="0"/>
    </xf>
    <xf numFmtId="49" fontId="54" fillId="0" borderId="207" xfId="0" applyNumberFormat="1" applyFont="1" applyBorder="1" applyAlignment="1" applyProtection="1">
      <alignment horizontal="center" vertical="center" wrapText="1"/>
      <protection locked="0"/>
    </xf>
    <xf numFmtId="0" fontId="54" fillId="0" borderId="369" xfId="0" applyFont="1" applyBorder="1" applyAlignment="1" applyProtection="1">
      <alignment horizontal="left" vertical="center" wrapText="1"/>
      <protection locked="0"/>
    </xf>
    <xf numFmtId="0" fontId="54" fillId="0" borderId="223" xfId="0" applyFont="1" applyBorder="1" applyAlignment="1" applyProtection="1">
      <alignment horizontal="left" vertical="center" wrapText="1"/>
      <protection locked="0"/>
    </xf>
    <xf numFmtId="49" fontId="54" fillId="0" borderId="224" xfId="0" applyNumberFormat="1" applyFont="1" applyBorder="1" applyAlignment="1" applyProtection="1">
      <alignment horizontal="center" vertical="center" wrapText="1"/>
      <protection locked="0"/>
    </xf>
    <xf numFmtId="0" fontId="54" fillId="0" borderId="225" xfId="0" applyFont="1" applyBorder="1" applyAlignment="1" applyProtection="1">
      <alignment horizontal="center" vertical="center" wrapText="1"/>
      <protection locked="0"/>
    </xf>
    <xf numFmtId="0" fontId="54" fillId="0" borderId="222" xfId="0" applyFont="1" applyBorder="1" applyAlignment="1" applyProtection="1">
      <alignment horizontal="left" vertical="center" wrapText="1"/>
      <protection locked="0"/>
    </xf>
    <xf numFmtId="0" fontId="54" fillId="0" borderId="380" xfId="0" applyFont="1" applyBorder="1" applyAlignment="1" applyProtection="1">
      <alignment horizontal="left" vertical="center" wrapText="1"/>
      <protection locked="0"/>
    </xf>
    <xf numFmtId="0" fontId="49" fillId="6" borderId="223" xfId="0" applyFont="1" applyFill="1" applyBorder="1" applyAlignment="1" applyProtection="1">
      <alignment horizontal="left" vertical="center" wrapText="1"/>
      <protection locked="0"/>
    </xf>
    <xf numFmtId="0" fontId="49" fillId="6" borderId="224" xfId="0" applyFont="1" applyFill="1" applyBorder="1" applyAlignment="1" applyProtection="1">
      <alignment horizontal="center" vertical="center" wrapText="1"/>
      <protection locked="0"/>
    </xf>
    <xf numFmtId="0" fontId="49" fillId="6" borderId="225" xfId="0" applyFont="1" applyFill="1" applyBorder="1" applyAlignment="1" applyProtection="1">
      <alignment horizontal="center" vertical="center" wrapText="1"/>
      <protection locked="0"/>
    </xf>
    <xf numFmtId="0" fontId="49" fillId="6" borderId="222" xfId="0" applyFont="1" applyFill="1" applyBorder="1" applyAlignment="1" applyProtection="1">
      <alignment horizontal="left" vertical="center" wrapText="1"/>
      <protection locked="0"/>
    </xf>
    <xf numFmtId="0" fontId="49" fillId="6" borderId="380" xfId="0" applyFont="1" applyFill="1" applyBorder="1" applyAlignment="1" applyProtection="1">
      <alignment horizontal="left" vertical="center" wrapText="1"/>
      <protection locked="0"/>
    </xf>
    <xf numFmtId="49" fontId="54" fillId="2" borderId="207" xfId="0" applyNumberFormat="1" applyFont="1" applyFill="1" applyBorder="1" applyAlignment="1" applyProtection="1">
      <alignment horizontal="center" vertical="center" wrapText="1"/>
      <protection locked="0"/>
    </xf>
    <xf numFmtId="0" fontId="54" fillId="2" borderId="14" xfId="0" applyFont="1" applyFill="1" applyBorder="1" applyAlignment="1" applyProtection="1">
      <alignment horizontal="left" vertical="center" wrapText="1"/>
      <protection locked="0"/>
    </xf>
    <xf numFmtId="0" fontId="54" fillId="2" borderId="116" xfId="0" applyFont="1" applyFill="1" applyBorder="1" applyAlignment="1" applyProtection="1">
      <alignment horizontal="center" vertical="center" wrapText="1"/>
      <protection locked="0"/>
    </xf>
    <xf numFmtId="0" fontId="54" fillId="19" borderId="19" xfId="0" applyFont="1" applyFill="1" applyBorder="1" applyAlignment="1" applyProtection="1">
      <alignment vertical="center" wrapText="1"/>
      <protection locked="0"/>
    </xf>
    <xf numFmtId="49" fontId="54" fillId="19" borderId="212" xfId="0" applyNumberFormat="1" applyFont="1" applyFill="1" applyBorder="1" applyAlignment="1" applyProtection="1">
      <alignment horizontal="center" vertical="center" wrapText="1"/>
      <protection locked="0"/>
    </xf>
    <xf numFmtId="0" fontId="54" fillId="19" borderId="105" xfId="0" applyFont="1" applyFill="1" applyBorder="1" applyAlignment="1" applyProtection="1">
      <alignment horizontal="center" vertical="center" wrapText="1"/>
      <protection locked="0"/>
    </xf>
    <xf numFmtId="0" fontId="54" fillId="19" borderId="18" xfId="0" applyFont="1" applyFill="1" applyBorder="1" applyAlignment="1" applyProtection="1">
      <alignment horizontal="left" vertical="center" wrapText="1"/>
      <protection locked="0"/>
    </xf>
    <xf numFmtId="49" fontId="54" fillId="2" borderId="205" xfId="0" applyNumberFormat="1" applyFont="1" applyFill="1" applyBorder="1" applyAlignment="1" applyProtection="1">
      <alignment horizontal="center" vertical="center" wrapText="1"/>
      <protection locked="0"/>
    </xf>
    <xf numFmtId="0" fontId="54" fillId="7" borderId="223" xfId="0" applyFont="1" applyFill="1" applyBorder="1" applyAlignment="1" applyProtection="1">
      <alignment horizontal="left" vertical="center" wrapText="1"/>
      <protection locked="0"/>
    </xf>
    <xf numFmtId="49" fontId="54" fillId="7" borderId="224" xfId="0" applyNumberFormat="1" applyFont="1" applyFill="1" applyBorder="1" applyAlignment="1" applyProtection="1">
      <alignment horizontal="center" vertical="center" wrapText="1"/>
      <protection locked="0"/>
    </xf>
    <xf numFmtId="0" fontId="54" fillId="7" borderId="225" xfId="0" applyFont="1" applyFill="1" applyBorder="1" applyAlignment="1" applyProtection="1">
      <alignment horizontal="center" vertical="center" wrapText="1"/>
      <protection locked="0"/>
    </xf>
    <xf numFmtId="0" fontId="54" fillId="7" borderId="222" xfId="0" applyFont="1" applyFill="1" applyBorder="1" applyAlignment="1" applyProtection="1">
      <alignment horizontal="left" vertical="center" wrapText="1"/>
      <protection locked="0"/>
    </xf>
    <xf numFmtId="0" fontId="54" fillId="7" borderId="380" xfId="0" applyFont="1" applyFill="1" applyBorder="1" applyAlignment="1" applyProtection="1">
      <alignment horizontal="left" vertical="center" wrapText="1"/>
      <protection locked="0"/>
    </xf>
    <xf numFmtId="0" fontId="54" fillId="0" borderId="117" xfId="0" applyFont="1" applyBorder="1" applyAlignment="1" applyProtection="1">
      <alignment horizontal="center" vertical="center" wrapText="1"/>
      <protection locked="0"/>
    </xf>
    <xf numFmtId="0" fontId="54" fillId="0" borderId="7" xfId="0" applyFont="1" applyBorder="1" applyAlignment="1" applyProtection="1">
      <alignment horizontal="left" vertical="center" wrapText="1"/>
      <protection locked="0"/>
    </xf>
    <xf numFmtId="0" fontId="54" fillId="7" borderId="116" xfId="0" applyFont="1" applyFill="1" applyBorder="1" applyAlignment="1" applyProtection="1">
      <alignment horizontal="center" vertical="center" wrapText="1"/>
      <protection locked="0"/>
    </xf>
    <xf numFmtId="0" fontId="54" fillId="7" borderId="12" xfId="0" applyFont="1" applyFill="1" applyBorder="1" applyAlignment="1" applyProtection="1">
      <alignment horizontal="left" vertical="center" wrapText="1"/>
      <protection locked="0"/>
    </xf>
    <xf numFmtId="0" fontId="54" fillId="0" borderId="38" xfId="0" applyFont="1" applyBorder="1" applyAlignment="1" applyProtection="1">
      <alignment horizontal="left" vertical="center" wrapText="1"/>
      <protection locked="0"/>
    </xf>
    <xf numFmtId="0" fontId="51" fillId="0" borderId="240" xfId="0" applyFont="1" applyBorder="1" applyAlignment="1" applyProtection="1">
      <alignment horizontal="center" vertical="center" wrapText="1"/>
      <protection locked="0"/>
    </xf>
    <xf numFmtId="0" fontId="58" fillId="0" borderId="227" xfId="0" applyFont="1" applyBorder="1" applyAlignment="1" applyProtection="1">
      <alignment horizontal="left" vertical="center" wrapText="1"/>
      <protection locked="0"/>
    </xf>
    <xf numFmtId="0" fontId="51" fillId="0" borderId="244" xfId="0" applyFont="1" applyBorder="1" applyAlignment="1" applyProtection="1">
      <alignment horizontal="center" vertical="center" wrapText="1"/>
      <protection locked="0"/>
    </xf>
    <xf numFmtId="0" fontId="58" fillId="0" borderId="241" xfId="0" applyFont="1" applyBorder="1" applyAlignment="1" applyProtection="1">
      <alignment horizontal="left" vertical="center" wrapText="1"/>
      <protection locked="0"/>
    </xf>
    <xf numFmtId="0" fontId="51" fillId="6" borderId="229" xfId="0" applyFont="1" applyFill="1" applyBorder="1" applyAlignment="1" applyProtection="1">
      <alignment horizontal="center" vertical="center" wrapText="1"/>
      <protection locked="0"/>
    </xf>
    <xf numFmtId="0" fontId="51" fillId="6" borderId="240" xfId="0" applyFont="1" applyFill="1" applyBorder="1" applyAlignment="1" applyProtection="1">
      <alignment horizontal="center" vertical="center" wrapText="1"/>
      <protection locked="0"/>
    </xf>
    <xf numFmtId="0" fontId="58" fillId="6" borderId="227" xfId="0" applyFont="1" applyFill="1" applyBorder="1" applyAlignment="1" applyProtection="1">
      <alignment horizontal="left" vertical="center" wrapText="1"/>
      <protection locked="0"/>
    </xf>
    <xf numFmtId="0" fontId="51" fillId="6" borderId="224" xfId="0" applyFont="1" applyFill="1" applyBorder="1" applyAlignment="1" applyProtection="1">
      <alignment horizontal="center" vertical="center" wrapText="1"/>
      <protection locked="0"/>
    </xf>
    <xf numFmtId="0" fontId="51" fillId="6" borderId="225" xfId="0" applyFont="1" applyFill="1" applyBorder="1" applyAlignment="1" applyProtection="1">
      <alignment horizontal="center" vertical="center" wrapText="1"/>
      <protection locked="0"/>
    </xf>
    <xf numFmtId="0" fontId="58" fillId="6" borderId="222" xfId="0" applyFont="1" applyFill="1" applyBorder="1" applyAlignment="1" applyProtection="1">
      <alignment horizontal="left" vertical="center" wrapText="1"/>
      <protection locked="0"/>
    </xf>
    <xf numFmtId="49" fontId="54" fillId="0" borderId="211" xfId="0" applyNumberFormat="1" applyFont="1" applyBorder="1" applyAlignment="1" applyProtection="1">
      <alignment horizontal="center" vertical="center" wrapText="1"/>
      <protection locked="0"/>
    </xf>
    <xf numFmtId="0" fontId="54" fillId="19" borderId="84" xfId="0" applyFont="1" applyFill="1" applyBorder="1" applyAlignment="1" applyProtection="1">
      <alignment vertical="center" wrapText="1"/>
      <protection locked="0"/>
    </xf>
    <xf numFmtId="0" fontId="54" fillId="19" borderId="196" xfId="0" applyFont="1" applyFill="1" applyBorder="1" applyAlignment="1" applyProtection="1">
      <alignment horizontal="center" vertical="center" wrapText="1"/>
      <protection locked="0"/>
    </xf>
    <xf numFmtId="0" fontId="54" fillId="19" borderId="80" xfId="0" applyFont="1" applyFill="1" applyBorder="1" applyAlignment="1" applyProtection="1">
      <alignment horizontal="left" vertical="center" wrapText="1"/>
      <protection locked="0"/>
    </xf>
    <xf numFmtId="0" fontId="54" fillId="19" borderId="29" xfId="0" applyFont="1" applyFill="1" applyBorder="1" applyAlignment="1" applyProtection="1">
      <alignment vertical="center" wrapText="1"/>
      <protection locked="0"/>
    </xf>
    <xf numFmtId="0" fontId="54" fillId="19" borderId="200" xfId="0" applyFont="1" applyFill="1" applyBorder="1" applyAlignment="1" applyProtection="1">
      <alignment horizontal="center" vertical="center" wrapText="1"/>
      <protection locked="0"/>
    </xf>
    <xf numFmtId="0" fontId="54" fillId="19" borderId="28" xfId="0" applyFont="1" applyFill="1" applyBorder="1" applyAlignment="1" applyProtection="1">
      <alignment horizontal="left" vertical="center" wrapText="1"/>
      <protection locked="0"/>
    </xf>
    <xf numFmtId="0" fontId="54" fillId="7" borderId="24" xfId="0" applyFont="1" applyFill="1" applyBorder="1" applyAlignment="1" applyProtection="1">
      <alignment horizontal="left" vertical="center" wrapText="1"/>
      <protection locked="0"/>
    </xf>
    <xf numFmtId="49" fontId="54" fillId="7" borderId="213" xfId="0" applyNumberFormat="1" applyFont="1" applyFill="1" applyBorder="1" applyAlignment="1" applyProtection="1">
      <alignment horizontal="center" vertical="center" wrapText="1"/>
      <protection locked="0"/>
    </xf>
    <xf numFmtId="0" fontId="54" fillId="7" borderId="104" xfId="0" applyFont="1" applyFill="1" applyBorder="1" applyAlignment="1" applyProtection="1">
      <alignment horizontal="center" vertical="center" wrapText="1"/>
      <protection locked="0"/>
    </xf>
    <xf numFmtId="0" fontId="54" fillId="7" borderId="23" xfId="0" applyFont="1" applyFill="1" applyBorder="1" applyAlignment="1" applyProtection="1">
      <alignment horizontal="left" vertical="center" wrapText="1"/>
      <protection locked="0"/>
    </xf>
    <xf numFmtId="0" fontId="54" fillId="7" borderId="57" xfId="0" applyFont="1" applyFill="1" applyBorder="1" applyAlignment="1" applyProtection="1">
      <alignment horizontal="left" vertical="center" wrapText="1"/>
      <protection locked="0"/>
    </xf>
    <xf numFmtId="0" fontId="54" fillId="0" borderId="217" xfId="0" applyFont="1" applyBorder="1" applyAlignment="1" applyProtection="1">
      <alignment horizontal="left" vertical="center" wrapText="1"/>
      <protection locked="0"/>
    </xf>
    <xf numFmtId="0" fontId="54" fillId="0" borderId="218" xfId="0" applyFont="1" applyBorder="1" applyAlignment="1" applyProtection="1">
      <alignment horizontal="left" vertical="center" wrapText="1"/>
      <protection locked="0"/>
    </xf>
    <xf numFmtId="49" fontId="54" fillId="0" borderId="219" xfId="0" applyNumberFormat="1" applyFont="1" applyBorder="1" applyAlignment="1" applyProtection="1">
      <alignment horizontal="center" vertical="center" wrapText="1"/>
      <protection locked="0"/>
    </xf>
    <xf numFmtId="0" fontId="54" fillId="0" borderId="220" xfId="0" applyFont="1" applyBorder="1" applyAlignment="1" applyProtection="1">
      <alignment horizontal="center" vertical="center" wrapText="1"/>
      <protection locked="0"/>
    </xf>
    <xf numFmtId="0" fontId="54" fillId="0" borderId="368" xfId="0" applyFont="1" applyBorder="1" applyAlignment="1" applyProtection="1">
      <alignment horizontal="left" vertical="center" wrapText="1"/>
      <protection locked="0"/>
    </xf>
    <xf numFmtId="49" fontId="54" fillId="19" borderId="199" xfId="0" applyNumberFormat="1" applyFont="1" applyFill="1" applyBorder="1" applyAlignment="1" applyProtection="1">
      <alignment horizontal="center" vertical="center" wrapText="1"/>
      <protection locked="0"/>
    </xf>
    <xf numFmtId="0" fontId="54" fillId="7" borderId="267" xfId="0" applyFont="1" applyFill="1" applyBorder="1" applyAlignment="1" applyProtection="1">
      <alignment vertical="center" wrapText="1"/>
      <protection locked="0"/>
    </xf>
    <xf numFmtId="49" fontId="54" fillId="7" borderId="363" xfId="0" applyNumberFormat="1" applyFont="1" applyFill="1" applyBorder="1" applyAlignment="1" applyProtection="1">
      <alignment horizontal="center" vertical="center" wrapText="1"/>
      <protection locked="0"/>
    </xf>
    <xf numFmtId="0" fontId="54" fillId="7" borderId="268" xfId="0" applyFont="1" applyFill="1" applyBorder="1" applyAlignment="1" applyProtection="1">
      <alignment horizontal="center" vertical="center" wrapText="1"/>
      <protection locked="0"/>
    </xf>
    <xf numFmtId="0" fontId="54" fillId="7" borderId="362" xfId="0" applyFont="1" applyFill="1" applyBorder="1" applyAlignment="1" applyProtection="1">
      <alignment horizontal="left" vertical="center" wrapText="1"/>
      <protection locked="0"/>
    </xf>
    <xf numFmtId="0" fontId="54" fillId="19" borderId="75" xfId="0" applyFont="1" applyFill="1" applyBorder="1" applyAlignment="1" applyProtection="1">
      <alignment vertical="center" wrapText="1"/>
      <protection locked="0"/>
    </xf>
    <xf numFmtId="49" fontId="54" fillId="19" borderId="272" xfId="0" applyNumberFormat="1" applyFont="1" applyFill="1" applyBorder="1" applyAlignment="1" applyProtection="1">
      <alignment horizontal="center" vertical="center" wrapText="1"/>
      <protection locked="0"/>
    </xf>
    <xf numFmtId="0" fontId="54" fillId="19" borderId="140" xfId="0" applyFont="1" applyFill="1" applyBorder="1" applyAlignment="1" applyProtection="1">
      <alignment horizontal="center" vertical="center" wrapText="1"/>
      <protection locked="0"/>
    </xf>
    <xf numFmtId="0" fontId="54" fillId="19" borderId="69" xfId="0" applyFont="1" applyFill="1" applyBorder="1" applyAlignment="1" applyProtection="1">
      <alignment horizontal="left" vertical="center" wrapText="1"/>
      <protection locked="0"/>
    </xf>
    <xf numFmtId="0" fontId="54" fillId="19" borderId="77" xfId="0" applyFont="1" applyFill="1" applyBorder="1" applyAlignment="1" applyProtection="1">
      <alignment horizontal="left" vertical="center" wrapText="1"/>
      <protection locked="0"/>
    </xf>
    <xf numFmtId="0" fontId="54" fillId="19" borderId="260" xfId="0" applyFont="1" applyFill="1" applyBorder="1" applyAlignment="1" applyProtection="1">
      <alignment vertical="center" wrapText="1"/>
      <protection locked="0"/>
    </xf>
    <xf numFmtId="49" fontId="54" fillId="19" borderId="261" xfId="0" applyNumberFormat="1" applyFont="1" applyFill="1" applyBorder="1" applyAlignment="1" applyProtection="1">
      <alignment horizontal="center" vertical="center" wrapText="1"/>
      <protection locked="0"/>
    </xf>
    <xf numFmtId="0" fontId="54" fillId="19" borderId="262" xfId="0" applyFont="1" applyFill="1" applyBorder="1" applyAlignment="1" applyProtection="1">
      <alignment horizontal="center" vertical="center" wrapText="1"/>
      <protection locked="0"/>
    </xf>
    <xf numFmtId="0" fontId="54" fillId="19" borderId="76" xfId="0" applyFont="1" applyFill="1" applyBorder="1" applyAlignment="1" applyProtection="1">
      <alignment horizontal="left" vertical="center" wrapText="1"/>
      <protection locked="0"/>
    </xf>
    <xf numFmtId="0" fontId="54" fillId="19" borderId="382" xfId="0" applyFont="1" applyFill="1" applyBorder="1" applyAlignment="1" applyProtection="1">
      <alignment horizontal="left" vertical="center" wrapText="1"/>
      <protection locked="0"/>
    </xf>
    <xf numFmtId="0" fontId="54" fillId="19" borderId="269" xfId="0" applyFont="1" applyFill="1" applyBorder="1" applyAlignment="1" applyProtection="1">
      <alignment vertical="center" wrapText="1"/>
      <protection locked="0"/>
    </xf>
    <xf numFmtId="49" fontId="54" fillId="19" borderId="270" xfId="0" applyNumberFormat="1" applyFont="1" applyFill="1" applyBorder="1" applyAlignment="1" applyProtection="1">
      <alignment horizontal="center" vertical="center" wrapText="1"/>
      <protection locked="0"/>
    </xf>
    <xf numFmtId="0" fontId="54" fillId="19" borderId="271" xfId="0" applyFont="1" applyFill="1" applyBorder="1" applyAlignment="1" applyProtection="1">
      <alignment horizontal="center" vertical="center" wrapText="1"/>
      <protection locked="0"/>
    </xf>
    <xf numFmtId="0" fontId="54" fillId="19" borderId="50" xfId="0" applyFont="1" applyFill="1" applyBorder="1" applyAlignment="1" applyProtection="1">
      <alignment horizontal="left" vertical="center" wrapText="1"/>
      <protection locked="0"/>
    </xf>
    <xf numFmtId="0" fontId="54" fillId="19" borderId="388" xfId="0" applyFont="1" applyFill="1" applyBorder="1" applyAlignment="1" applyProtection="1">
      <alignment horizontal="left" vertical="center" wrapText="1"/>
      <protection locked="0"/>
    </xf>
    <xf numFmtId="0" fontId="54" fillId="19" borderId="53" xfId="0" applyFont="1" applyFill="1" applyBorder="1" applyAlignment="1" applyProtection="1">
      <alignment vertical="center" wrapText="1"/>
      <protection locked="0"/>
    </xf>
    <xf numFmtId="49" fontId="54" fillId="19" borderId="258" xfId="0" applyNumberFormat="1" applyFont="1" applyFill="1" applyBorder="1" applyAlignment="1" applyProtection="1">
      <alignment horizontal="center" vertical="center" wrapText="1"/>
      <protection locked="0"/>
    </xf>
    <xf numFmtId="0" fontId="54" fillId="19" borderId="259" xfId="0" applyFont="1" applyFill="1" applyBorder="1" applyAlignment="1" applyProtection="1">
      <alignment horizontal="center" vertical="center" wrapText="1"/>
      <protection locked="0"/>
    </xf>
    <xf numFmtId="0" fontId="54" fillId="19" borderId="47" xfId="0" applyFont="1" applyFill="1" applyBorder="1" applyAlignment="1" applyProtection="1">
      <alignment horizontal="left" vertical="center" wrapText="1"/>
      <protection locked="0"/>
    </xf>
    <xf numFmtId="0" fontId="54" fillId="0" borderId="80" xfId="0" applyFont="1" applyBorder="1" applyAlignment="1" applyProtection="1">
      <alignment horizontal="left" vertical="center" wrapText="1"/>
      <protection locked="0"/>
    </xf>
    <xf numFmtId="0" fontId="54" fillId="0" borderId="84" xfId="0" applyFont="1" applyBorder="1" applyAlignment="1" applyProtection="1">
      <alignment horizontal="left" vertical="center" wrapText="1"/>
      <protection locked="0"/>
    </xf>
    <xf numFmtId="49" fontId="54" fillId="0" borderId="364" xfId="0" applyNumberFormat="1" applyFont="1" applyBorder="1" applyAlignment="1" applyProtection="1">
      <alignment horizontal="center" vertical="center" wrapText="1"/>
      <protection locked="0"/>
    </xf>
    <xf numFmtId="0" fontId="54" fillId="0" borderId="196" xfId="0" applyFont="1" applyBorder="1" applyAlignment="1" applyProtection="1">
      <alignment horizontal="center" vertical="center" wrapText="1"/>
      <protection locked="0"/>
    </xf>
    <xf numFmtId="0" fontId="54" fillId="0" borderId="87" xfId="0" applyFont="1" applyBorder="1" applyAlignment="1" applyProtection="1">
      <alignment horizontal="left" vertical="center" wrapText="1"/>
      <protection locked="0"/>
    </xf>
    <xf numFmtId="0" fontId="54" fillId="17" borderId="77" xfId="0" applyFont="1" applyFill="1" applyBorder="1" applyAlignment="1" applyProtection="1">
      <alignment vertical="center" wrapText="1"/>
      <protection locked="0"/>
    </xf>
    <xf numFmtId="49" fontId="54" fillId="17" borderId="212" xfId="0" applyNumberFormat="1" applyFont="1" applyFill="1" applyBorder="1" applyAlignment="1" applyProtection="1">
      <alignment horizontal="center" vertical="center" wrapText="1"/>
      <protection locked="0"/>
    </xf>
    <xf numFmtId="0" fontId="54" fillId="17" borderId="105" xfId="0" applyFont="1" applyFill="1" applyBorder="1" applyAlignment="1" applyProtection="1">
      <alignment horizontal="center" vertical="center" wrapText="1"/>
      <protection locked="0"/>
    </xf>
    <xf numFmtId="0" fontId="54" fillId="17" borderId="18" xfId="0" applyFont="1" applyFill="1" applyBorder="1" applyAlignment="1" applyProtection="1">
      <alignment horizontal="left" vertical="center" wrapText="1"/>
      <protection locked="0"/>
    </xf>
    <xf numFmtId="0" fontId="54" fillId="17" borderId="56" xfId="0" applyFont="1" applyFill="1" applyBorder="1" applyAlignment="1" applyProtection="1">
      <alignment horizontal="left" vertical="center" wrapText="1"/>
      <protection locked="0"/>
    </xf>
    <xf numFmtId="0" fontId="54" fillId="0" borderId="274" xfId="0" applyFont="1" applyBorder="1" applyAlignment="1" applyProtection="1">
      <alignment horizontal="left" vertical="center" wrapText="1"/>
      <protection locked="0"/>
    </xf>
    <xf numFmtId="0" fontId="54" fillId="0" borderId="13" xfId="0" applyFont="1" applyBorder="1" applyAlignment="1" applyProtection="1">
      <alignment horizontal="left" vertical="center" wrapText="1"/>
      <protection locked="0"/>
    </xf>
    <xf numFmtId="49" fontId="54" fillId="17" borderId="269" xfId="0" applyNumberFormat="1" applyFont="1" applyFill="1" applyBorder="1" applyAlignment="1" applyProtection="1">
      <alignment horizontal="left" vertical="center" wrapText="1"/>
      <protection locked="0"/>
    </xf>
    <xf numFmtId="0" fontId="54" fillId="17" borderId="270" xfId="0" applyFont="1" applyFill="1" applyBorder="1" applyAlignment="1" applyProtection="1">
      <alignment horizontal="center" vertical="center" wrapText="1"/>
      <protection locked="0"/>
    </xf>
    <xf numFmtId="0" fontId="54" fillId="17" borderId="365" xfId="0" applyFont="1" applyFill="1" applyBorder="1" applyAlignment="1" applyProtection="1">
      <alignment horizontal="center" vertical="center" wrapText="1"/>
      <protection locked="0"/>
    </xf>
    <xf numFmtId="0" fontId="54" fillId="17" borderId="269" xfId="0" applyFont="1" applyFill="1" applyBorder="1" applyAlignment="1" applyProtection="1">
      <alignment horizontal="center" vertical="center" wrapText="1"/>
      <protection locked="0"/>
    </xf>
    <xf numFmtId="49" fontId="54" fillId="0" borderId="4" xfId="0" applyNumberFormat="1" applyFont="1" applyBorder="1" applyAlignment="1" applyProtection="1">
      <alignment horizontal="left" vertical="center" wrapText="1"/>
      <protection locked="0"/>
    </xf>
    <xf numFmtId="0" fontId="54" fillId="0" borderId="0" xfId="0" applyFont="1" applyAlignment="1" applyProtection="1">
      <alignment horizontal="left" vertical="center" wrapText="1"/>
      <protection locked="0"/>
    </xf>
    <xf numFmtId="0" fontId="54" fillId="19" borderId="75" xfId="0" applyFont="1" applyFill="1" applyBorder="1" applyAlignment="1" applyProtection="1">
      <alignment horizontal="left" vertical="center" wrapText="1"/>
      <protection locked="0"/>
    </xf>
    <xf numFmtId="0" fontId="54" fillId="0" borderId="210" xfId="0" applyFont="1" applyBorder="1" applyAlignment="1" applyProtection="1">
      <alignment horizontal="left" vertical="center" wrapText="1"/>
      <protection locked="0"/>
    </xf>
    <xf numFmtId="0" fontId="49" fillId="2" borderId="239" xfId="0" applyFont="1" applyFill="1" applyBorder="1" applyAlignment="1" applyProtection="1">
      <alignment horizontal="left" vertical="center" wrapText="1"/>
      <protection locked="0"/>
    </xf>
    <xf numFmtId="0" fontId="49" fillId="2" borderId="240" xfId="0" applyFont="1" applyFill="1" applyBorder="1" applyAlignment="1" applyProtection="1">
      <alignment horizontal="center" vertical="center" wrapText="1"/>
      <protection locked="0"/>
    </xf>
    <xf numFmtId="0" fontId="54" fillId="0" borderId="226" xfId="0" applyFont="1" applyBorder="1" applyAlignment="1" applyProtection="1">
      <alignment horizontal="left" vertical="center" wrapText="1"/>
      <protection locked="0"/>
    </xf>
    <xf numFmtId="0" fontId="54" fillId="7" borderId="75" xfId="0" applyFont="1" applyFill="1" applyBorder="1" applyAlignment="1" applyProtection="1">
      <alignment horizontal="left" vertical="center" wrapText="1"/>
      <protection locked="0"/>
    </xf>
    <xf numFmtId="49" fontId="54" fillId="7" borderId="272" xfId="0" applyNumberFormat="1" applyFont="1" applyFill="1" applyBorder="1" applyAlignment="1" applyProtection="1">
      <alignment horizontal="center" vertical="center" wrapText="1"/>
      <protection locked="0"/>
    </xf>
    <xf numFmtId="0" fontId="54" fillId="7" borderId="140" xfId="0" applyFont="1" applyFill="1" applyBorder="1" applyAlignment="1" applyProtection="1">
      <alignment horizontal="center" vertical="center" wrapText="1"/>
      <protection locked="0"/>
    </xf>
    <xf numFmtId="0" fontId="54" fillId="7" borderId="69" xfId="0" applyFont="1" applyFill="1" applyBorder="1" applyAlignment="1" applyProtection="1">
      <alignment horizontal="center" vertical="center" wrapText="1"/>
      <protection locked="0"/>
    </xf>
    <xf numFmtId="0" fontId="54" fillId="0" borderId="3" xfId="0" applyFont="1" applyBorder="1" applyAlignment="1" applyProtection="1">
      <alignment horizontal="center" vertical="center" wrapText="1"/>
      <protection locked="0"/>
    </xf>
    <xf numFmtId="0" fontId="54" fillId="0" borderId="392" xfId="0" applyFont="1" applyBorder="1" applyAlignment="1" applyProtection="1">
      <alignment horizontal="center" vertical="center" wrapText="1"/>
      <protection locked="0"/>
    </xf>
    <xf numFmtId="0" fontId="54" fillId="0" borderId="393" xfId="0" applyFont="1" applyBorder="1" applyAlignment="1" applyProtection="1">
      <alignment horizontal="center" vertical="center" wrapText="1"/>
      <protection locked="0"/>
    </xf>
    <xf numFmtId="0" fontId="54" fillId="0" borderId="393" xfId="0" applyFont="1" applyBorder="1" applyAlignment="1" applyProtection="1">
      <alignment horizontal="left" vertical="center" wrapText="1"/>
      <protection locked="0"/>
    </xf>
    <xf numFmtId="0" fontId="54" fillId="0" borderId="115" xfId="0" applyFont="1" applyBorder="1" applyAlignment="1" applyProtection="1">
      <alignment horizontal="center" vertical="center" wrapText="1"/>
      <protection locked="0"/>
    </xf>
    <xf numFmtId="0" fontId="54" fillId="0" borderId="99" xfId="0" applyFont="1" applyBorder="1" applyAlignment="1" applyProtection="1">
      <alignment horizontal="center" vertical="center" wrapText="1"/>
      <protection locked="0"/>
    </xf>
    <xf numFmtId="0" fontId="54" fillId="0" borderId="99" xfId="0" applyFont="1" applyBorder="1" applyAlignment="1" applyProtection="1">
      <alignment horizontal="left" vertical="center" wrapText="1"/>
      <protection locked="0"/>
    </xf>
    <xf numFmtId="0" fontId="54" fillId="0" borderId="395" xfId="0" applyFont="1" applyBorder="1" applyAlignment="1" applyProtection="1">
      <alignment horizontal="center" vertical="center" wrapText="1"/>
      <protection locked="0"/>
    </xf>
    <xf numFmtId="0" fontId="54" fillId="0" borderId="396" xfId="0" applyFont="1" applyBorder="1" applyAlignment="1" applyProtection="1">
      <alignment horizontal="center" vertical="center" wrapText="1"/>
      <protection locked="0"/>
    </xf>
    <xf numFmtId="0" fontId="54" fillId="14" borderId="80" xfId="0" applyFont="1" applyFill="1" applyBorder="1" applyAlignment="1" applyProtection="1">
      <alignment horizontal="center" vertical="center" wrapText="1"/>
      <protection locked="0"/>
    </xf>
    <xf numFmtId="0" fontId="54" fillId="2" borderId="52" xfId="0" applyFont="1" applyFill="1" applyBorder="1" applyAlignment="1" applyProtection="1">
      <alignment horizontal="left" vertical="center" wrapText="1"/>
      <protection locked="0"/>
    </xf>
    <xf numFmtId="49" fontId="54" fillId="2" borderId="245" xfId="0" applyNumberFormat="1" applyFont="1" applyFill="1" applyBorder="1" applyAlignment="1" applyProtection="1">
      <alignment horizontal="center" vertical="center" wrapText="1"/>
      <protection locked="0"/>
    </xf>
    <xf numFmtId="0" fontId="54" fillId="2" borderId="88" xfId="0" applyFont="1" applyFill="1" applyBorder="1" applyAlignment="1" applyProtection="1">
      <alignment horizontal="center" vertical="center" wrapText="1"/>
      <protection locked="0"/>
    </xf>
    <xf numFmtId="0" fontId="54" fillId="2" borderId="38" xfId="0" applyFont="1" applyFill="1" applyBorder="1" applyAlignment="1" applyProtection="1">
      <alignment horizontal="left" vertical="center" wrapText="1"/>
      <protection locked="0"/>
    </xf>
    <xf numFmtId="0" fontId="54" fillId="19" borderId="212" xfId="0" applyFont="1" applyFill="1" applyBorder="1" applyAlignment="1" applyProtection="1">
      <alignment horizontal="center" vertical="center" wrapText="1"/>
      <protection locked="0"/>
    </xf>
    <xf numFmtId="49" fontId="54" fillId="19" borderId="105" xfId="0" applyNumberFormat="1" applyFont="1" applyFill="1" applyBorder="1" applyAlignment="1" applyProtection="1">
      <alignment horizontal="center" vertical="center" wrapText="1"/>
      <protection locked="0"/>
    </xf>
    <xf numFmtId="0" fontId="54" fillId="0" borderId="250" xfId="0" applyFont="1" applyBorder="1" applyAlignment="1" applyProtection="1">
      <alignment horizontal="center" vertical="center" wrapText="1"/>
      <protection locked="0"/>
    </xf>
    <xf numFmtId="0" fontId="54" fillId="0" borderId="209" xfId="0" applyFont="1" applyBorder="1" applyAlignment="1" applyProtection="1">
      <alignment horizontal="center" vertical="center" wrapText="1"/>
      <protection locked="0"/>
    </xf>
    <xf numFmtId="0" fontId="54" fillId="0" borderId="281" xfId="0" applyFont="1" applyBorder="1" applyAlignment="1" applyProtection="1">
      <alignment horizontal="left" vertical="center" wrapText="1"/>
      <protection locked="0"/>
    </xf>
    <xf numFmtId="0" fontId="53" fillId="0" borderId="24" xfId="0" applyFont="1" applyBorder="1" applyAlignment="1" applyProtection="1">
      <alignment horizontal="left" vertical="center" wrapText="1"/>
      <protection locked="0"/>
    </xf>
    <xf numFmtId="49" fontId="54" fillId="0" borderId="213" xfId="0" applyNumberFormat="1" applyFont="1" applyBorder="1" applyAlignment="1" applyProtection="1">
      <alignment horizontal="center" vertical="center" wrapText="1"/>
      <protection locked="0"/>
    </xf>
    <xf numFmtId="0" fontId="54" fillId="0" borderId="104" xfId="0" applyFont="1" applyBorder="1" applyAlignment="1" applyProtection="1">
      <alignment horizontal="center" vertical="center" wrapText="1"/>
      <protection locked="0"/>
    </xf>
    <xf numFmtId="0" fontId="54" fillId="17" borderId="24" xfId="0" applyFont="1" applyFill="1" applyBorder="1" applyAlignment="1" applyProtection="1">
      <alignment horizontal="left" vertical="center" wrapText="1"/>
      <protection locked="0"/>
    </xf>
    <xf numFmtId="49" fontId="54" fillId="17" borderId="213" xfId="0" applyNumberFormat="1" applyFont="1" applyFill="1" applyBorder="1" applyAlignment="1" applyProtection="1">
      <alignment horizontal="center" vertical="center" wrapText="1"/>
      <protection locked="0"/>
    </xf>
    <xf numFmtId="0" fontId="54" fillId="17" borderId="104" xfId="0" applyFont="1" applyFill="1" applyBorder="1" applyAlignment="1" applyProtection="1">
      <alignment horizontal="center" vertical="center" wrapText="1"/>
      <protection locked="0"/>
    </xf>
    <xf numFmtId="0" fontId="54" fillId="17" borderId="20" xfId="0" applyFont="1" applyFill="1" applyBorder="1" applyAlignment="1" applyProtection="1">
      <alignment horizontal="left" vertical="center" wrapText="1"/>
      <protection locked="0"/>
    </xf>
    <xf numFmtId="0" fontId="54" fillId="17" borderId="57" xfId="0" applyFont="1" applyFill="1" applyBorder="1" applyAlignment="1" applyProtection="1">
      <alignment horizontal="left" vertical="center" wrapText="1"/>
      <protection locked="0"/>
    </xf>
    <xf numFmtId="0" fontId="54" fillId="0" borderId="217" xfId="0" applyFont="1" applyBorder="1" applyAlignment="1" applyProtection="1">
      <alignment horizontal="center" vertical="center" wrapText="1"/>
      <protection locked="0"/>
    </xf>
    <xf numFmtId="0" fontId="54" fillId="0" borderId="227" xfId="0" applyFont="1" applyBorder="1" applyAlignment="1" applyProtection="1">
      <alignment horizontal="center" vertical="center" wrapText="1"/>
      <protection locked="0"/>
    </xf>
    <xf numFmtId="0" fontId="54" fillId="0" borderId="222" xfId="0" applyFont="1" applyBorder="1" applyAlignment="1" applyProtection="1">
      <alignment horizontal="center" vertical="center" wrapText="1"/>
      <protection locked="0"/>
    </xf>
    <xf numFmtId="0" fontId="54" fillId="14" borderId="75" xfId="0" applyFont="1" applyFill="1" applyBorder="1" applyAlignment="1" applyProtection="1">
      <alignment vertical="center" wrapText="1"/>
      <protection locked="0"/>
    </xf>
    <xf numFmtId="0" fontId="54" fillId="14" borderId="272" xfId="0" applyFont="1" applyFill="1" applyBorder="1" applyAlignment="1" applyProtection="1">
      <alignment horizontal="center" vertical="center" wrapText="1"/>
      <protection locked="0"/>
    </xf>
    <xf numFmtId="49" fontId="54" fillId="14" borderId="140" xfId="0" applyNumberFormat="1" applyFont="1" applyFill="1" applyBorder="1" applyAlignment="1" applyProtection="1">
      <alignment horizontal="center" vertical="center" wrapText="1"/>
      <protection locked="0"/>
    </xf>
    <xf numFmtId="0" fontId="54" fillId="14" borderId="140" xfId="0" applyFont="1" applyFill="1" applyBorder="1" applyAlignment="1" applyProtection="1">
      <alignment horizontal="center" vertical="center" wrapText="1"/>
      <protection locked="0"/>
    </xf>
    <xf numFmtId="0" fontId="54" fillId="19" borderId="23" xfId="0" applyFont="1" applyFill="1" applyBorder="1" applyAlignment="1" applyProtection="1">
      <alignment horizontal="left" vertical="center" wrapText="1"/>
      <protection locked="0"/>
    </xf>
    <xf numFmtId="0" fontId="54" fillId="19" borderId="24" xfId="0" applyFont="1" applyFill="1" applyBorder="1" applyAlignment="1" applyProtection="1">
      <alignment horizontal="left" vertical="center" wrapText="1"/>
      <protection locked="0"/>
    </xf>
    <xf numFmtId="49" fontId="54" fillId="19" borderId="213" xfId="0" applyNumberFormat="1" applyFont="1" applyFill="1" applyBorder="1" applyAlignment="1" applyProtection="1">
      <alignment horizontal="center" vertical="center" wrapText="1"/>
      <protection locked="0"/>
    </xf>
    <xf numFmtId="0" fontId="54" fillId="19" borderId="104" xfId="0" applyFont="1" applyFill="1" applyBorder="1" applyAlignment="1" applyProtection="1">
      <alignment horizontal="center" vertical="center" wrapText="1"/>
      <protection locked="0"/>
    </xf>
    <xf numFmtId="0" fontId="54" fillId="19" borderId="20" xfId="0" applyFont="1" applyFill="1" applyBorder="1" applyAlignment="1" applyProtection="1">
      <alignment horizontal="left" vertical="center" wrapText="1"/>
      <protection locked="0"/>
    </xf>
    <xf numFmtId="0" fontId="54" fillId="19" borderId="57" xfId="0" applyFont="1" applyFill="1" applyBorder="1" applyAlignment="1" applyProtection="1">
      <alignment horizontal="left" vertical="center" wrapText="1"/>
      <protection locked="0"/>
    </xf>
    <xf numFmtId="0" fontId="54" fillId="17" borderId="76" xfId="0" applyFont="1" applyFill="1" applyBorder="1" applyAlignment="1" applyProtection="1">
      <alignment horizontal="left" vertical="center" wrapText="1"/>
      <protection locked="0"/>
    </xf>
    <xf numFmtId="0" fontId="54" fillId="17" borderId="260" xfId="0" applyFont="1" applyFill="1" applyBorder="1" applyAlignment="1" applyProtection="1">
      <alignment horizontal="left" vertical="center" wrapText="1"/>
      <protection locked="0"/>
    </xf>
    <xf numFmtId="49" fontId="54" fillId="17" borderId="261" xfId="0" applyNumberFormat="1" applyFont="1" applyFill="1" applyBorder="1" applyAlignment="1" applyProtection="1">
      <alignment horizontal="center" vertical="center" wrapText="1"/>
      <protection locked="0"/>
    </xf>
    <xf numFmtId="0" fontId="54" fillId="17" borderId="262" xfId="0" applyFont="1" applyFill="1" applyBorder="1" applyAlignment="1" applyProtection="1">
      <alignment horizontal="center" vertical="center" wrapText="1"/>
      <protection locked="0"/>
    </xf>
    <xf numFmtId="0" fontId="54" fillId="17" borderId="94" xfId="0" applyFont="1" applyFill="1" applyBorder="1" applyAlignment="1" applyProtection="1">
      <alignment horizontal="left" vertical="center" wrapText="1"/>
      <protection locked="0"/>
    </xf>
    <xf numFmtId="0" fontId="54" fillId="17" borderId="382" xfId="0" applyFont="1" applyFill="1" applyBorder="1" applyAlignment="1" applyProtection="1">
      <alignment horizontal="left" vertical="center" wrapText="1"/>
      <protection locked="0"/>
    </xf>
    <xf numFmtId="0" fontId="54" fillId="14" borderId="9" xfId="0" applyFont="1" applyFill="1" applyBorder="1" applyAlignment="1" applyProtection="1">
      <alignment vertical="center" wrapText="1"/>
      <protection locked="0"/>
    </xf>
    <xf numFmtId="49" fontId="54" fillId="14" borderId="117" xfId="0" applyNumberFormat="1" applyFont="1" applyFill="1" applyBorder="1" applyAlignment="1" applyProtection="1">
      <alignment horizontal="center" vertical="center" wrapText="1"/>
      <protection locked="0"/>
    </xf>
    <xf numFmtId="0" fontId="54" fillId="19" borderId="375" xfId="0" applyFont="1" applyFill="1" applyBorder="1" applyAlignment="1" applyProtection="1">
      <alignment horizontal="left" vertical="center" wrapText="1"/>
      <protection locked="0"/>
    </xf>
    <xf numFmtId="0" fontId="54" fillId="19" borderId="374" xfId="0" applyFont="1" applyFill="1" applyBorder="1" applyAlignment="1" applyProtection="1">
      <alignment horizontal="left" vertical="center" wrapText="1"/>
      <protection locked="0"/>
    </xf>
    <xf numFmtId="49" fontId="54" fillId="19" borderId="376" xfId="0" applyNumberFormat="1" applyFont="1" applyFill="1" applyBorder="1" applyAlignment="1" applyProtection="1">
      <alignment horizontal="center" vertical="center" wrapText="1"/>
      <protection locked="0"/>
    </xf>
    <xf numFmtId="0" fontId="54" fillId="19" borderId="390" xfId="0" applyFont="1" applyFill="1" applyBorder="1" applyAlignment="1" applyProtection="1">
      <alignment horizontal="center" vertical="center" wrapText="1"/>
      <protection locked="0"/>
    </xf>
    <xf numFmtId="0" fontId="54" fillId="19" borderId="378" xfId="0" applyFont="1" applyFill="1" applyBorder="1" applyAlignment="1" applyProtection="1">
      <alignment horizontal="left" vertical="center" wrapText="1"/>
      <protection locked="0"/>
    </xf>
    <xf numFmtId="0" fontId="54" fillId="19" borderId="379" xfId="0" applyFont="1" applyFill="1" applyBorder="1" applyAlignment="1" applyProtection="1">
      <alignment horizontal="left" vertical="center" wrapText="1"/>
      <protection locked="0"/>
    </xf>
    <xf numFmtId="0" fontId="54" fillId="17" borderId="19" xfId="0" applyFont="1" applyFill="1" applyBorder="1" applyAlignment="1" applyProtection="1">
      <alignment horizontal="left" vertical="center" wrapText="1"/>
      <protection locked="0"/>
    </xf>
    <xf numFmtId="0" fontId="54" fillId="19" borderId="260" xfId="0" applyFont="1" applyFill="1" applyBorder="1" applyAlignment="1" applyProtection="1">
      <alignment horizontal="left" vertical="center" wrapText="1"/>
      <protection locked="0"/>
    </xf>
    <xf numFmtId="0" fontId="54" fillId="19" borderId="94" xfId="0" applyFont="1" applyFill="1" applyBorder="1" applyAlignment="1" applyProtection="1">
      <alignment horizontal="left" vertical="center" wrapText="1"/>
      <protection locked="0"/>
    </xf>
    <xf numFmtId="0" fontId="56" fillId="2" borderId="3" xfId="0" applyFont="1" applyFill="1" applyBorder="1" applyAlignment="1">
      <alignment horizontal="left" vertical="center" wrapText="1"/>
    </xf>
    <xf numFmtId="0" fontId="56" fillId="19" borderId="362" xfId="0" applyFont="1" applyFill="1" applyBorder="1" applyAlignment="1">
      <alignment vertical="center" wrapText="1"/>
    </xf>
    <xf numFmtId="0" fontId="56" fillId="6" borderId="28" xfId="0" applyFont="1" applyFill="1" applyBorder="1" applyAlignment="1">
      <alignment vertical="center" wrapText="1"/>
    </xf>
    <xf numFmtId="0" fontId="56" fillId="0" borderId="365" xfId="0" applyFont="1" applyBorder="1" applyAlignment="1">
      <alignment horizontal="left" vertical="center" wrapText="1"/>
    </xf>
    <xf numFmtId="0" fontId="56" fillId="0" borderId="3" xfId="0" applyFont="1" applyBorder="1" applyAlignment="1">
      <alignment horizontal="left" vertical="center" wrapText="1"/>
    </xf>
    <xf numFmtId="0" fontId="56" fillId="19" borderId="200" xfId="0" applyFont="1" applyFill="1" applyBorder="1" applyAlignment="1">
      <alignment horizontal="left" vertical="center" wrapText="1"/>
    </xf>
    <xf numFmtId="0" fontId="56" fillId="0" borderId="29" xfId="0" applyFont="1" applyBorder="1" applyAlignment="1">
      <alignment horizontal="left" vertical="center" wrapText="1"/>
    </xf>
    <xf numFmtId="0" fontId="56" fillId="0" borderId="33" xfId="0" applyFont="1" applyBorder="1" applyAlignment="1">
      <alignment horizontal="left" vertical="center" wrapText="1"/>
    </xf>
    <xf numFmtId="0" fontId="56" fillId="0" borderId="28" xfId="0" applyFont="1" applyBorder="1" applyAlignment="1">
      <alignment horizontal="left" vertical="center" wrapText="1"/>
    </xf>
    <xf numFmtId="0" fontId="56" fillId="19" borderId="18" xfId="0" applyFont="1" applyFill="1" applyBorder="1" applyAlignment="1">
      <alignment horizontal="left" vertical="center" wrapText="1"/>
    </xf>
    <xf numFmtId="0" fontId="56" fillId="0" borderId="18" xfId="0" applyFont="1" applyBorder="1" applyAlignment="1">
      <alignment horizontal="left" vertical="center" wrapText="1"/>
    </xf>
    <xf numFmtId="0" fontId="48" fillId="17" borderId="62" xfId="0" applyFont="1" applyFill="1" applyBorder="1" applyAlignment="1">
      <alignment horizontal="center" vertical="center" wrapText="1"/>
    </xf>
    <xf numFmtId="0" fontId="49" fillId="0" borderId="72" xfId="0" applyFont="1" applyBorder="1" applyAlignment="1">
      <alignment horizontal="left" vertical="center" wrapText="1"/>
    </xf>
    <xf numFmtId="0" fontId="49" fillId="0" borderId="63" xfId="0" applyFont="1" applyBorder="1" applyAlignment="1">
      <alignment horizontal="left" vertical="center" wrapText="1"/>
    </xf>
    <xf numFmtId="0" fontId="49" fillId="0" borderId="119" xfId="0" applyFont="1" applyBorder="1" applyAlignment="1">
      <alignment horizontal="left" vertical="center" wrapText="1"/>
    </xf>
    <xf numFmtId="0" fontId="49" fillId="0" borderId="397" xfId="0" applyFont="1" applyBorder="1" applyAlignment="1">
      <alignment horizontal="left" vertical="center" wrapText="1"/>
    </xf>
    <xf numFmtId="0" fontId="49" fillId="0" borderId="398" xfId="0" applyFont="1" applyBorder="1" applyAlignment="1">
      <alignment horizontal="left" vertical="center" wrapText="1"/>
    </xf>
    <xf numFmtId="0" fontId="49" fillId="0" borderId="399" xfId="0" applyFont="1" applyBorder="1" applyAlignment="1">
      <alignment horizontal="left" vertical="center" wrapText="1"/>
    </xf>
    <xf numFmtId="0" fontId="49" fillId="0" borderId="400" xfId="0" applyFont="1" applyBorder="1" applyAlignment="1">
      <alignment horizontal="left" vertical="center" wrapText="1"/>
    </xf>
    <xf numFmtId="0" fontId="49" fillId="0" borderId="401" xfId="0" applyFont="1" applyBorder="1" applyAlignment="1">
      <alignment horizontal="left" vertical="center" wrapText="1"/>
    </xf>
    <xf numFmtId="0" fontId="49" fillId="0" borderId="402" xfId="0" applyFont="1" applyBorder="1" applyAlignment="1">
      <alignment horizontal="left" vertical="center" wrapText="1"/>
    </xf>
    <xf numFmtId="0" fontId="49" fillId="0" borderId="403" xfId="0" applyFont="1" applyBorder="1" applyAlignment="1">
      <alignment horizontal="left" vertical="center" wrapText="1"/>
    </xf>
    <xf numFmtId="0" fontId="49" fillId="14" borderId="402" xfId="0" applyFont="1" applyFill="1" applyBorder="1" applyAlignment="1">
      <alignment horizontal="left" vertical="center" wrapText="1"/>
    </xf>
    <xf numFmtId="0" fontId="49" fillId="14" borderId="398" xfId="0" applyFont="1" applyFill="1" applyBorder="1" applyAlignment="1">
      <alignment horizontal="left" vertical="center" wrapText="1"/>
    </xf>
    <xf numFmtId="0" fontId="49" fillId="14" borderId="401" xfId="0" applyFont="1" applyFill="1" applyBorder="1" applyAlignment="1">
      <alignment horizontal="left" vertical="center" wrapText="1"/>
    </xf>
    <xf numFmtId="0" fontId="49" fillId="0" borderId="404" xfId="0" applyFont="1" applyBorder="1" applyAlignment="1">
      <alignment horizontal="left" vertical="center" wrapText="1"/>
    </xf>
    <xf numFmtId="0" fontId="49" fillId="0" borderId="405" xfId="0" applyFont="1" applyBorder="1" applyAlignment="1">
      <alignment horizontal="left" vertical="center" wrapText="1"/>
    </xf>
    <xf numFmtId="0" fontId="49" fillId="14" borderId="397" xfId="0" applyFont="1" applyFill="1" applyBorder="1" applyAlignment="1">
      <alignment horizontal="left" vertical="center" wrapText="1"/>
    </xf>
    <xf numFmtId="0" fontId="49" fillId="14" borderId="403" xfId="0" applyFont="1" applyFill="1" applyBorder="1" applyAlignment="1">
      <alignment horizontal="left" vertical="center" wrapText="1"/>
    </xf>
    <xf numFmtId="0" fontId="49" fillId="19" borderId="404" xfId="0" applyFont="1" applyFill="1" applyBorder="1" applyAlignment="1">
      <alignment horizontal="left" vertical="center" wrapText="1"/>
    </xf>
    <xf numFmtId="0" fontId="49" fillId="19" borderId="398" xfId="0" applyFont="1" applyFill="1" applyBorder="1" applyAlignment="1">
      <alignment horizontal="left" vertical="center" wrapText="1"/>
    </xf>
    <xf numFmtId="0" fontId="49" fillId="19" borderId="405" xfId="0" applyFont="1" applyFill="1" applyBorder="1" applyAlignment="1">
      <alignment horizontal="left" vertical="center" wrapText="1"/>
    </xf>
    <xf numFmtId="0" fontId="54" fillId="6" borderId="397" xfId="0" applyFont="1" applyFill="1" applyBorder="1" applyAlignment="1">
      <alignment horizontal="left" vertical="center" wrapText="1"/>
    </xf>
    <xf numFmtId="0" fontId="54" fillId="6" borderId="398" xfId="0" applyFont="1" applyFill="1" applyBorder="1" applyAlignment="1">
      <alignment horizontal="left" vertical="center" wrapText="1"/>
    </xf>
    <xf numFmtId="0" fontId="54" fillId="6" borderId="405" xfId="0" applyFont="1" applyFill="1" applyBorder="1" applyAlignment="1">
      <alignment horizontal="left" vertical="center" wrapText="1"/>
    </xf>
    <xf numFmtId="0" fontId="54" fillId="0" borderId="404" xfId="0" applyFont="1" applyBorder="1" applyAlignment="1">
      <alignment horizontal="left" vertical="center" wrapText="1"/>
    </xf>
    <xf numFmtId="0" fontId="54" fillId="0" borderId="398" xfId="0" applyFont="1" applyBorder="1" applyAlignment="1">
      <alignment horizontal="left" vertical="center" wrapText="1"/>
    </xf>
    <xf numFmtId="0" fontId="54" fillId="0" borderId="401" xfId="0" applyFont="1" applyBorder="1" applyAlignment="1">
      <alignment horizontal="left" vertical="center" wrapText="1"/>
    </xf>
    <xf numFmtId="0" fontId="54" fillId="0" borderId="400" xfId="0" applyFont="1" applyBorder="1" applyAlignment="1">
      <alignment horizontal="left" vertical="center" wrapText="1"/>
    </xf>
    <xf numFmtId="0" fontId="54" fillId="6" borderId="399" xfId="0" applyFont="1" applyFill="1" applyBorder="1" applyAlignment="1">
      <alignment horizontal="left" vertical="center" wrapText="1"/>
    </xf>
    <xf numFmtId="0" fontId="54" fillId="0" borderId="64" xfId="0" applyFont="1" applyBorder="1" applyAlignment="1">
      <alignment horizontal="left" vertical="center" wrapText="1"/>
    </xf>
    <xf numFmtId="49" fontId="54" fillId="0" borderId="118" xfId="0" applyNumberFormat="1" applyFont="1" applyBorder="1" applyAlignment="1">
      <alignment horizontal="left" vertical="center" wrapText="1"/>
    </xf>
    <xf numFmtId="0" fontId="54" fillId="0" borderId="397" xfId="0" applyFont="1" applyBorder="1" applyAlignment="1">
      <alignment horizontal="left" vertical="center" wrapText="1"/>
    </xf>
    <xf numFmtId="0" fontId="54" fillId="0" borderId="399" xfId="0" applyFont="1" applyBorder="1" applyAlignment="1">
      <alignment horizontal="left" vertical="center" wrapText="1"/>
    </xf>
    <xf numFmtId="0" fontId="54" fillId="14" borderId="61" xfId="0" applyFont="1" applyFill="1" applyBorder="1" applyAlignment="1">
      <alignment horizontal="left" vertical="center" wrapText="1"/>
    </xf>
    <xf numFmtId="0" fontId="54" fillId="14" borderId="359" xfId="0" applyFont="1" applyFill="1" applyBorder="1" applyAlignment="1">
      <alignment horizontal="left" vertical="center" wrapText="1"/>
    </xf>
    <xf numFmtId="0" fontId="54" fillId="2" borderId="397" xfId="0" applyFont="1" applyFill="1" applyBorder="1" applyAlignment="1">
      <alignment horizontal="left" vertical="center" wrapText="1"/>
    </xf>
    <xf numFmtId="0" fontId="54" fillId="2" borderId="399" xfId="0" applyFont="1" applyFill="1" applyBorder="1" applyAlignment="1">
      <alignment horizontal="left" vertical="center" wrapText="1"/>
    </xf>
    <xf numFmtId="0" fontId="54" fillId="2" borderId="135" xfId="0" applyFont="1" applyFill="1" applyBorder="1" applyAlignment="1">
      <alignment horizontal="left" vertical="center" wrapText="1"/>
    </xf>
    <xf numFmtId="0" fontId="54" fillId="2" borderId="61" xfId="0" applyFont="1" applyFill="1" applyBorder="1" applyAlignment="1">
      <alignment horizontal="left" vertical="center" wrapText="1"/>
    </xf>
    <xf numFmtId="0" fontId="54" fillId="0" borderId="81" xfId="0" applyFont="1" applyBorder="1" applyAlignment="1">
      <alignment horizontal="left" vertical="center" wrapText="1"/>
    </xf>
    <xf numFmtId="0" fontId="54" fillId="19" borderId="359" xfId="0" applyFont="1" applyFill="1" applyBorder="1" applyAlignment="1">
      <alignment horizontal="left" vertical="center" wrapText="1"/>
    </xf>
    <xf numFmtId="0" fontId="54" fillId="0" borderId="82" xfId="0" applyFont="1" applyBorder="1" applyAlignment="1">
      <alignment horizontal="left" vertical="center" wrapText="1"/>
    </xf>
    <xf numFmtId="0" fontId="54" fillId="0" borderId="65" xfId="0" applyFont="1" applyBorder="1" applyAlignment="1">
      <alignment horizontal="left" vertical="center" wrapText="1"/>
    </xf>
    <xf numFmtId="0" fontId="54" fillId="0" borderId="402" xfId="0" applyFont="1" applyBorder="1" applyAlignment="1">
      <alignment horizontal="left" vertical="center" wrapText="1"/>
    </xf>
    <xf numFmtId="0" fontId="54" fillId="6" borderId="64" xfId="0" applyFont="1" applyFill="1" applyBorder="1" applyAlignment="1">
      <alignment horizontal="left" vertical="center" wrapText="1"/>
    </xf>
    <xf numFmtId="0" fontId="54" fillId="0" borderId="135" xfId="0" applyFont="1" applyBorder="1" applyAlignment="1">
      <alignment horizontal="left" vertical="center" wrapText="1"/>
    </xf>
    <xf numFmtId="0" fontId="54" fillId="0" borderId="61" xfId="0" applyFont="1" applyBorder="1" applyAlignment="1">
      <alignment horizontal="left" vertical="center" wrapText="1"/>
    </xf>
    <xf numFmtId="0" fontId="54" fillId="14" borderId="119" xfId="0" applyFont="1" applyFill="1" applyBorder="1" applyAlignment="1">
      <alignment horizontal="left" vertical="center" wrapText="1"/>
    </xf>
    <xf numFmtId="0" fontId="54" fillId="0" borderId="72" xfId="0" applyFont="1" applyBorder="1" applyAlignment="1">
      <alignment horizontal="left" vertical="center" wrapText="1"/>
    </xf>
    <xf numFmtId="0" fontId="54" fillId="0" borderId="139" xfId="0" applyFont="1" applyBorder="1" applyAlignment="1">
      <alignment horizontal="left" vertical="center" wrapText="1"/>
    </xf>
    <xf numFmtId="0" fontId="54" fillId="19" borderId="139" xfId="0" applyFont="1" applyFill="1" applyBorder="1" applyAlignment="1">
      <alignment horizontal="left" vertical="center" wrapText="1"/>
    </xf>
    <xf numFmtId="0" fontId="54" fillId="14" borderId="404" xfId="0" applyFont="1" applyFill="1" applyBorder="1" applyAlignment="1">
      <alignment horizontal="left" vertical="center" wrapText="1"/>
    </xf>
    <xf numFmtId="0" fontId="54" fillId="14" borderId="405" xfId="0" applyFont="1" applyFill="1" applyBorder="1" applyAlignment="1">
      <alignment horizontal="left" vertical="center" wrapText="1"/>
    </xf>
    <xf numFmtId="0" fontId="55" fillId="23" borderId="398" xfId="0" applyFont="1" applyFill="1" applyBorder="1" applyAlignment="1">
      <alignment horizontal="left" vertical="center" wrapText="1"/>
    </xf>
    <xf numFmtId="0" fontId="54" fillId="14" borderId="402" xfId="0" applyFont="1" applyFill="1" applyBorder="1" applyAlignment="1">
      <alignment horizontal="left" vertical="center" wrapText="1"/>
    </xf>
    <xf numFmtId="0" fontId="54" fillId="0" borderId="403" xfId="0" applyFont="1" applyBorder="1" applyAlignment="1">
      <alignment horizontal="left" vertical="center" wrapText="1"/>
    </xf>
    <xf numFmtId="0" fontId="54" fillId="2" borderId="72" xfId="0" applyFont="1" applyFill="1" applyBorder="1" applyAlignment="1" applyProtection="1">
      <alignment horizontal="left" vertical="center" wrapText="1"/>
      <protection locked="0"/>
    </xf>
    <xf numFmtId="0" fontId="54" fillId="2" borderId="400" xfId="0" applyFont="1" applyFill="1" applyBorder="1" applyAlignment="1" applyProtection="1">
      <alignment horizontal="left" vertical="center" wrapText="1"/>
      <protection locked="0"/>
    </xf>
    <xf numFmtId="0" fontId="54" fillId="2" borderId="401" xfId="0" applyFont="1" applyFill="1" applyBorder="1" applyAlignment="1" applyProtection="1">
      <alignment horizontal="left" vertical="center" wrapText="1"/>
      <protection locked="0"/>
    </xf>
    <xf numFmtId="0" fontId="54" fillId="2" borderId="63" xfId="0" applyFont="1" applyFill="1" applyBorder="1" applyAlignment="1" applyProtection="1">
      <alignment horizontal="left" vertical="center" wrapText="1"/>
      <protection locked="0"/>
    </xf>
    <xf numFmtId="0" fontId="54" fillId="2" borderId="135" xfId="0" applyFont="1" applyFill="1" applyBorder="1" applyAlignment="1" applyProtection="1">
      <alignment horizontal="left" vertical="center" wrapText="1"/>
      <protection locked="0"/>
    </xf>
    <xf numFmtId="0" fontId="54" fillId="2" borderId="61" xfId="0" applyFont="1" applyFill="1" applyBorder="1" applyAlignment="1" applyProtection="1">
      <alignment horizontal="left" vertical="center" wrapText="1"/>
      <protection locked="0"/>
    </xf>
    <xf numFmtId="0" fontId="54" fillId="2" borderId="119" xfId="0" applyFont="1" applyFill="1" applyBorder="1" applyAlignment="1" applyProtection="1">
      <alignment horizontal="left" vertical="center" wrapText="1"/>
      <protection locked="0"/>
    </xf>
    <xf numFmtId="0" fontId="54" fillId="14" borderId="72" xfId="0" applyFont="1" applyFill="1" applyBorder="1" applyAlignment="1" applyProtection="1">
      <alignment horizontal="left" vertical="center" wrapText="1"/>
      <protection locked="0"/>
    </xf>
    <xf numFmtId="0" fontId="54" fillId="14" borderId="400" xfId="0" applyFont="1" applyFill="1" applyBorder="1" applyAlignment="1" applyProtection="1">
      <alignment horizontal="left" vertical="center" wrapText="1"/>
      <protection locked="0"/>
    </xf>
    <xf numFmtId="0" fontId="54" fillId="14" borderId="401" xfId="0" applyFont="1" applyFill="1" applyBorder="1" applyAlignment="1" applyProtection="1">
      <alignment horizontal="left" vertical="center" wrapText="1"/>
      <protection locked="0"/>
    </xf>
    <xf numFmtId="0" fontId="54" fillId="14" borderId="63" xfId="0" applyFont="1" applyFill="1" applyBorder="1" applyAlignment="1" applyProtection="1">
      <alignment horizontal="left" vertical="center" wrapText="1"/>
      <protection locked="0"/>
    </xf>
    <xf numFmtId="0" fontId="54" fillId="14" borderId="119" xfId="0" applyFont="1" applyFill="1" applyBorder="1" applyAlignment="1" applyProtection="1">
      <alignment horizontal="left" vertical="center" wrapText="1"/>
      <protection locked="0"/>
    </xf>
    <xf numFmtId="0" fontId="54" fillId="2" borderId="66" xfId="0" applyFont="1" applyFill="1" applyBorder="1" applyAlignment="1" applyProtection="1">
      <alignment horizontal="left" vertical="center" wrapText="1"/>
      <protection locked="0"/>
    </xf>
    <xf numFmtId="0" fontId="54" fillId="0" borderId="397" xfId="0" applyFont="1" applyBorder="1" applyAlignment="1" applyProtection="1">
      <alignment horizontal="left" vertical="center" wrapText="1"/>
      <protection locked="0"/>
    </xf>
    <xf numFmtId="0" fontId="54" fillId="0" borderId="398" xfId="0" applyFont="1" applyBorder="1" applyAlignment="1" applyProtection="1">
      <alignment horizontal="left" vertical="center" wrapText="1"/>
      <protection locked="0"/>
    </xf>
    <xf numFmtId="0" fontId="54" fillId="7" borderId="72" xfId="0" applyFont="1" applyFill="1" applyBorder="1" applyAlignment="1" applyProtection="1">
      <alignment horizontal="left" vertical="center" wrapText="1"/>
      <protection locked="0"/>
    </xf>
    <xf numFmtId="0" fontId="54" fillId="7" borderId="398" xfId="0" applyFont="1" applyFill="1" applyBorder="1" applyAlignment="1" applyProtection="1">
      <alignment horizontal="left" vertical="center" wrapText="1"/>
      <protection locked="0"/>
    </xf>
    <xf numFmtId="0" fontId="54" fillId="7" borderId="405" xfId="0" applyFont="1" applyFill="1" applyBorder="1" applyAlignment="1" applyProtection="1">
      <alignment horizontal="left" vertical="center" wrapText="1"/>
      <protection locked="0"/>
    </xf>
    <xf numFmtId="0" fontId="54" fillId="0" borderId="66" xfId="0" applyFont="1" applyBorder="1" applyAlignment="1">
      <alignment horizontal="left" vertical="center" wrapText="1"/>
    </xf>
    <xf numFmtId="0" fontId="54" fillId="0" borderId="62" xfId="0" applyFont="1" applyBorder="1" applyAlignment="1">
      <alignment horizontal="left" vertical="center" wrapText="1"/>
    </xf>
    <xf numFmtId="0" fontId="54" fillId="14" borderId="400" xfId="0" applyFont="1" applyFill="1" applyBorder="1" applyAlignment="1">
      <alignment horizontal="left" vertical="center" wrapText="1"/>
    </xf>
    <xf numFmtId="0" fontId="54" fillId="14" borderId="399" xfId="0" applyFont="1" applyFill="1" applyBorder="1" applyAlignment="1">
      <alignment horizontal="left" vertical="center" wrapText="1"/>
    </xf>
    <xf numFmtId="0" fontId="54" fillId="14" borderId="62" xfId="0" applyFont="1" applyFill="1" applyBorder="1" applyAlignment="1">
      <alignment horizontal="left" vertical="center" wrapText="1"/>
    </xf>
    <xf numFmtId="0" fontId="54" fillId="0" borderId="405" xfId="0" applyFont="1" applyBorder="1" applyAlignment="1">
      <alignment horizontal="left" vertical="center" wrapText="1"/>
    </xf>
    <xf numFmtId="0" fontId="54" fillId="6" borderId="401" xfId="0" applyFont="1" applyFill="1" applyBorder="1" applyAlignment="1">
      <alignment horizontal="left" vertical="center" wrapText="1"/>
    </xf>
    <xf numFmtId="0" fontId="48" fillId="17" borderId="25" xfId="0" applyFont="1" applyFill="1" applyBorder="1" applyAlignment="1">
      <alignment horizontal="center" vertical="center" wrapText="1"/>
    </xf>
    <xf numFmtId="0" fontId="48" fillId="17" borderId="367" xfId="0" applyFont="1" applyFill="1" applyBorder="1" applyAlignment="1">
      <alignment horizontal="center" vertical="center" wrapText="1"/>
    </xf>
    <xf numFmtId="0" fontId="54" fillId="7" borderId="77" xfId="0" applyFont="1" applyFill="1" applyBorder="1" applyAlignment="1" applyProtection="1">
      <alignment horizontal="left" vertical="center" wrapText="1"/>
      <protection locked="0"/>
    </xf>
    <xf numFmtId="0" fontId="54" fillId="2" borderId="58" xfId="0" applyFont="1" applyFill="1" applyBorder="1" applyAlignment="1" applyProtection="1">
      <alignment horizontal="left" vertical="center" wrapText="1"/>
      <protection locked="0"/>
    </xf>
    <xf numFmtId="0" fontId="48" fillId="17" borderId="43" xfId="0" applyFont="1" applyFill="1" applyBorder="1" applyAlignment="1">
      <alignment horizontal="center" vertical="center" wrapText="1"/>
    </xf>
    <xf numFmtId="0" fontId="49" fillId="0" borderId="407" xfId="0" applyFont="1" applyBorder="1" applyAlignment="1">
      <alignment horizontal="left" vertical="center" wrapText="1"/>
    </xf>
    <xf numFmtId="0" fontId="49" fillId="0" borderId="408" xfId="0" applyFont="1" applyBorder="1" applyAlignment="1">
      <alignment horizontal="left" vertical="center" wrapText="1"/>
    </xf>
    <xf numFmtId="0" fontId="49" fillId="0" borderId="409" xfId="0" applyFont="1" applyBorder="1" applyAlignment="1">
      <alignment horizontal="left" vertical="center" wrapText="1"/>
    </xf>
    <xf numFmtId="0" fontId="49" fillId="0" borderId="410" xfId="0" applyFont="1" applyBorder="1" applyAlignment="1">
      <alignment horizontal="left" vertical="center" wrapText="1"/>
    </xf>
    <xf numFmtId="0" fontId="49" fillId="0" borderId="411" xfId="0" applyFont="1" applyBorder="1" applyAlignment="1">
      <alignment horizontal="left" vertical="center" wrapText="1"/>
    </xf>
    <xf numFmtId="0" fontId="49" fillId="0" borderId="412" xfId="0" applyFont="1" applyBorder="1" applyAlignment="1">
      <alignment horizontal="left" vertical="center" wrapText="1"/>
    </xf>
    <xf numFmtId="0" fontId="49" fillId="0" borderId="413" xfId="0" applyFont="1" applyBorder="1" applyAlignment="1">
      <alignment horizontal="left" vertical="center" wrapText="1"/>
    </xf>
    <xf numFmtId="0" fontId="54" fillId="0" borderId="0" xfId="0" applyFont="1" applyAlignment="1" applyProtection="1">
      <alignment horizontal="center" vertical="center" wrapText="1"/>
      <protection locked="0"/>
    </xf>
    <xf numFmtId="0" fontId="56" fillId="17" borderId="29" xfId="0" applyFont="1" applyFill="1" applyBorder="1" applyAlignment="1" applyProtection="1">
      <alignment vertical="center" wrapText="1"/>
      <protection locked="0"/>
    </xf>
    <xf numFmtId="0" fontId="56" fillId="17" borderId="334" xfId="0" applyFont="1" applyFill="1" applyBorder="1" applyAlignment="1" applyProtection="1">
      <alignment horizontal="left" vertical="center" wrapText="1"/>
      <protection locked="0"/>
    </xf>
    <xf numFmtId="0" fontId="49" fillId="0" borderId="416" xfId="0" applyFont="1" applyBorder="1" applyAlignment="1">
      <alignment horizontal="left" vertical="center" wrapText="1"/>
    </xf>
    <xf numFmtId="0" fontId="49" fillId="0" borderId="417" xfId="0" applyFont="1" applyBorder="1" applyAlignment="1">
      <alignment horizontal="left" vertical="center" wrapText="1"/>
    </xf>
    <xf numFmtId="0" fontId="49" fillId="0" borderId="418" xfId="0" applyFont="1" applyBorder="1" applyAlignment="1">
      <alignment horizontal="left" vertical="center" wrapText="1"/>
    </xf>
    <xf numFmtId="0" fontId="49" fillId="19" borderId="358" xfId="0" applyFont="1" applyFill="1" applyBorder="1" applyAlignment="1" applyProtection="1">
      <alignment vertical="center" wrapText="1"/>
      <protection locked="0"/>
    </xf>
    <xf numFmtId="0" fontId="49" fillId="14" borderId="350" xfId="0" applyFont="1" applyFill="1" applyBorder="1" applyAlignment="1" applyProtection="1">
      <alignment vertical="center" wrapText="1"/>
      <protection locked="0"/>
    </xf>
    <xf numFmtId="0" fontId="49" fillId="14" borderId="419" xfId="0" applyFont="1" applyFill="1" applyBorder="1" applyAlignment="1" applyProtection="1">
      <alignment vertical="center" wrapText="1"/>
      <protection locked="0"/>
    </xf>
    <xf numFmtId="0" fontId="49" fillId="14" borderId="138" xfId="0" applyFont="1" applyFill="1" applyBorder="1" applyAlignment="1" applyProtection="1">
      <alignment vertical="center" wrapText="1"/>
      <protection locked="0"/>
    </xf>
    <xf numFmtId="0" fontId="49" fillId="7" borderId="344" xfId="0" applyFont="1" applyFill="1" applyBorder="1" applyAlignment="1" applyProtection="1">
      <alignment vertical="center" wrapText="1"/>
      <protection locked="0"/>
    </xf>
    <xf numFmtId="0" fontId="49" fillId="2" borderId="344" xfId="0" applyFont="1" applyFill="1" applyBorder="1" applyAlignment="1" applyProtection="1">
      <alignment horizontal="left" vertical="center" wrapText="1"/>
      <protection locked="0"/>
    </xf>
    <xf numFmtId="0" fontId="49" fillId="7" borderId="350" xfId="0" applyFont="1" applyFill="1" applyBorder="1" applyAlignment="1" applyProtection="1">
      <alignment vertical="center" wrapText="1"/>
      <protection locked="0"/>
    </xf>
    <xf numFmtId="0" fontId="49" fillId="14" borderId="339" xfId="0" applyFont="1" applyFill="1" applyBorder="1" applyAlignment="1" applyProtection="1">
      <alignment vertical="center" wrapText="1"/>
      <protection locked="0"/>
    </xf>
    <xf numFmtId="0" fontId="49" fillId="2" borderId="347" xfId="0" applyFont="1" applyFill="1" applyBorder="1" applyAlignment="1" applyProtection="1">
      <alignment horizontal="left" vertical="center" wrapText="1"/>
      <protection locked="0"/>
    </xf>
    <xf numFmtId="0" fontId="49" fillId="19" borderId="356" xfId="0" applyFont="1" applyFill="1" applyBorder="1" applyAlignment="1" applyProtection="1">
      <alignment vertical="center" wrapText="1"/>
      <protection locked="0"/>
    </xf>
    <xf numFmtId="0" fontId="54" fillId="19" borderId="358" xfId="0" applyFont="1" applyFill="1" applyBorder="1" applyAlignment="1" applyProtection="1">
      <alignment vertical="center" wrapText="1"/>
      <protection locked="0"/>
    </xf>
    <xf numFmtId="0" fontId="54" fillId="14" borderId="339" xfId="0" applyFont="1" applyFill="1" applyBorder="1" applyAlignment="1" applyProtection="1">
      <alignment horizontal="left" vertical="center" wrapText="1"/>
      <protection locked="0"/>
    </xf>
    <xf numFmtId="0" fontId="54" fillId="7" borderId="347" xfId="0" applyFont="1" applyFill="1" applyBorder="1" applyAlignment="1" applyProtection="1">
      <alignment horizontal="left" vertical="center" wrapText="1"/>
      <protection locked="0"/>
    </xf>
    <xf numFmtId="0" fontId="54" fillId="2" borderId="344" xfId="0" applyFont="1" applyFill="1" applyBorder="1" applyAlignment="1" applyProtection="1">
      <alignment horizontal="left" vertical="center" wrapText="1"/>
      <protection locked="0"/>
    </xf>
    <xf numFmtId="0" fontId="57" fillId="6" borderId="344" xfId="0" applyFont="1" applyFill="1" applyBorder="1" applyAlignment="1" applyProtection="1">
      <alignment horizontal="left" vertical="center" wrapText="1" indent="1"/>
      <protection locked="0"/>
    </xf>
    <xf numFmtId="0" fontId="54" fillId="0" borderId="344" xfId="0" applyFont="1" applyBorder="1" applyAlignment="1" applyProtection="1">
      <alignment horizontal="left" vertical="center" wrapText="1"/>
      <protection locked="0"/>
    </xf>
    <xf numFmtId="0" fontId="54" fillId="14" borderId="419" xfId="0" applyFont="1" applyFill="1" applyBorder="1" applyAlignment="1" applyProtection="1">
      <alignment horizontal="left" vertical="center" wrapText="1"/>
      <protection locked="0"/>
    </xf>
    <xf numFmtId="0" fontId="54" fillId="0" borderId="350" xfId="0" applyFont="1" applyBorder="1" applyAlignment="1" applyProtection="1">
      <alignment horizontal="left" vertical="center" wrapText="1"/>
      <protection locked="0"/>
    </xf>
    <xf numFmtId="0" fontId="54" fillId="0" borderId="346" xfId="0" applyFont="1" applyBorder="1" applyAlignment="1" applyProtection="1">
      <alignment horizontal="left" vertical="center" wrapText="1"/>
      <protection locked="0"/>
    </xf>
    <xf numFmtId="0" fontId="57" fillId="6" borderId="342" xfId="0" applyFont="1" applyFill="1" applyBorder="1" applyAlignment="1" applyProtection="1">
      <alignment horizontal="left" vertical="center" wrapText="1" indent="1"/>
      <protection locked="0"/>
    </xf>
    <xf numFmtId="0" fontId="54" fillId="19" borderId="422" xfId="0" applyFont="1" applyFill="1" applyBorder="1" applyAlignment="1" applyProtection="1">
      <alignment vertical="center" wrapText="1"/>
      <protection locked="0"/>
    </xf>
    <xf numFmtId="0" fontId="54" fillId="19" borderId="341" xfId="0" applyFont="1" applyFill="1" applyBorder="1" applyAlignment="1" applyProtection="1">
      <alignment vertical="center" wrapText="1"/>
      <protection locked="0"/>
    </xf>
    <xf numFmtId="0" fontId="57" fillId="6" borderId="351" xfId="0" applyFont="1" applyFill="1" applyBorder="1" applyAlignment="1" applyProtection="1">
      <alignment horizontal="left" vertical="center" wrapText="1" indent="1"/>
      <protection locked="0"/>
    </xf>
    <xf numFmtId="0" fontId="54" fillId="0" borderId="138" xfId="0" applyFont="1" applyBorder="1" applyAlignment="1" applyProtection="1">
      <alignment horizontal="left" vertical="center" wrapText="1"/>
      <protection locked="0"/>
    </xf>
    <xf numFmtId="0" fontId="57" fillId="6" borderId="138" xfId="0" applyFont="1" applyFill="1" applyBorder="1" applyAlignment="1" applyProtection="1">
      <alignment horizontal="left" vertical="center" wrapText="1" indent="1"/>
      <protection locked="0"/>
    </xf>
    <xf numFmtId="0" fontId="54" fillId="7" borderId="344" xfId="0" applyFont="1" applyFill="1" applyBorder="1" applyAlignment="1" applyProtection="1">
      <alignment horizontal="left" vertical="center" wrapText="1"/>
      <protection locked="0"/>
    </xf>
    <xf numFmtId="0" fontId="54" fillId="19" borderId="335" xfId="0" applyFont="1" applyFill="1" applyBorder="1" applyAlignment="1" applyProtection="1">
      <alignment vertical="center" wrapText="1"/>
      <protection locked="0"/>
    </xf>
    <xf numFmtId="0" fontId="54" fillId="0" borderId="337" xfId="0" applyFont="1" applyBorder="1" applyAlignment="1" applyProtection="1">
      <alignment horizontal="left" vertical="center" wrapText="1"/>
      <protection locked="0"/>
    </xf>
    <xf numFmtId="0" fontId="54" fillId="2" borderId="331" xfId="0" applyFont="1" applyFill="1" applyBorder="1" applyAlignment="1" applyProtection="1">
      <alignment horizontal="left" vertical="center" wrapText="1"/>
      <protection locked="0"/>
    </xf>
    <xf numFmtId="0" fontId="54" fillId="0" borderId="342" xfId="0" applyFont="1" applyBorder="1" applyAlignment="1" applyProtection="1">
      <alignment horizontal="left" vertical="center" wrapText="1"/>
      <protection locked="0"/>
    </xf>
    <xf numFmtId="0" fontId="54" fillId="2" borderId="342" xfId="0" applyFont="1" applyFill="1" applyBorder="1" applyAlignment="1" applyProtection="1">
      <alignment horizontal="left" vertical="center" wrapText="1"/>
      <protection locked="0"/>
    </xf>
    <xf numFmtId="0" fontId="57" fillId="6" borderId="343" xfId="0" applyFont="1" applyFill="1" applyBorder="1" applyAlignment="1" applyProtection="1">
      <alignment horizontal="left" vertical="center" wrapText="1" indent="1"/>
      <protection locked="0"/>
    </xf>
    <xf numFmtId="0" fontId="54" fillId="19" borderId="338" xfId="0" applyFont="1" applyFill="1" applyBorder="1" applyAlignment="1" applyProtection="1">
      <alignment vertical="center" wrapText="1"/>
      <protection locked="0"/>
    </xf>
    <xf numFmtId="0" fontId="54" fillId="2" borderId="138" xfId="0" applyFont="1" applyFill="1" applyBorder="1" applyAlignment="1" applyProtection="1">
      <alignment horizontal="left" vertical="center" wrapText="1"/>
      <protection locked="0"/>
    </xf>
    <xf numFmtId="0" fontId="54" fillId="19" borderId="419" xfId="0" applyFont="1" applyFill="1" applyBorder="1" applyAlignment="1" applyProtection="1">
      <alignment vertical="center" wrapText="1"/>
      <protection locked="0"/>
    </xf>
    <xf numFmtId="0" fontId="54" fillId="19" borderId="334" xfId="0" applyFont="1" applyFill="1" applyBorder="1" applyAlignment="1" applyProtection="1">
      <alignment vertical="center" wrapText="1"/>
      <protection locked="0"/>
    </xf>
    <xf numFmtId="0" fontId="54" fillId="7" borderId="422" xfId="0" applyFont="1" applyFill="1" applyBorder="1" applyAlignment="1" applyProtection="1">
      <alignment vertical="center" wrapText="1"/>
      <protection locked="0"/>
    </xf>
    <xf numFmtId="0" fontId="54" fillId="0" borderId="341" xfId="0" applyFont="1" applyBorder="1" applyAlignment="1" applyProtection="1">
      <alignment horizontal="left" vertical="center" wrapText="1"/>
      <protection locked="0"/>
    </xf>
    <xf numFmtId="0" fontId="54" fillId="0" borderId="343" xfId="0" applyFont="1" applyBorder="1" applyAlignment="1" applyProtection="1">
      <alignment horizontal="left" vertical="center" wrapText="1"/>
      <protection locked="0"/>
    </xf>
    <xf numFmtId="0" fontId="54" fillId="19" borderId="357" xfId="0" applyFont="1" applyFill="1" applyBorder="1" applyAlignment="1" applyProtection="1">
      <alignment vertical="center" wrapText="1"/>
      <protection locked="0"/>
    </xf>
    <xf numFmtId="0" fontId="54" fillId="19" borderId="353" xfId="0" applyFont="1" applyFill="1" applyBorder="1" applyAlignment="1" applyProtection="1">
      <alignment vertical="center" wrapText="1"/>
      <protection locked="0"/>
    </xf>
    <xf numFmtId="0" fontId="54" fillId="19" borderId="356" xfId="0" applyFont="1" applyFill="1" applyBorder="1" applyAlignment="1" applyProtection="1">
      <alignment vertical="center" wrapText="1"/>
      <protection locked="0"/>
    </xf>
    <xf numFmtId="0" fontId="54" fillId="19" borderId="352" xfId="0" applyFont="1" applyFill="1" applyBorder="1" applyAlignment="1" applyProtection="1">
      <alignment vertical="center" wrapText="1"/>
      <protection locked="0"/>
    </xf>
    <xf numFmtId="0" fontId="54" fillId="0" borderId="419" xfId="0" applyFont="1" applyBorder="1" applyAlignment="1" applyProtection="1">
      <alignment horizontal="left" vertical="center" wrapText="1"/>
      <protection locked="0"/>
    </xf>
    <xf numFmtId="0" fontId="54" fillId="0" borderId="426" xfId="0" applyFont="1" applyBorder="1" applyAlignment="1" applyProtection="1">
      <alignment horizontal="left" vertical="center" wrapText="1"/>
      <protection locked="0"/>
    </xf>
    <xf numFmtId="0" fontId="54" fillId="0" borderId="424" xfId="0" applyFont="1" applyBorder="1" applyAlignment="1" applyProtection="1">
      <alignment horizontal="left" vertical="center" wrapText="1"/>
      <protection locked="0"/>
    </xf>
    <xf numFmtId="0" fontId="51" fillId="17" borderId="356" xfId="0" applyFont="1" applyFill="1" applyBorder="1" applyAlignment="1" applyProtection="1">
      <alignment horizontal="left" vertical="center" wrapText="1"/>
      <protection locked="0"/>
    </xf>
    <xf numFmtId="0" fontId="54" fillId="19" borderId="357" xfId="0" applyFont="1" applyFill="1" applyBorder="1" applyAlignment="1" applyProtection="1">
      <alignment horizontal="left" vertical="center" wrapText="1"/>
      <protection locked="0"/>
    </xf>
    <xf numFmtId="0" fontId="54" fillId="7" borderId="357" xfId="0" applyFont="1" applyFill="1" applyBorder="1" applyAlignment="1" applyProtection="1">
      <alignment horizontal="left" vertical="center" wrapText="1"/>
      <protection locked="0"/>
    </xf>
    <xf numFmtId="0" fontId="54" fillId="17" borderId="339" xfId="0" applyFont="1" applyFill="1" applyBorder="1" applyAlignment="1" applyProtection="1">
      <alignment horizontal="left" vertical="center" wrapText="1"/>
      <protection locked="0"/>
    </xf>
    <xf numFmtId="0" fontId="54" fillId="14" borderId="428" xfId="0" applyFont="1" applyFill="1" applyBorder="1" applyAlignment="1" applyProtection="1">
      <alignment vertical="center" wrapText="1"/>
      <protection locked="0"/>
    </xf>
    <xf numFmtId="0" fontId="54" fillId="19" borderId="339" xfId="0" applyFont="1" applyFill="1" applyBorder="1" applyAlignment="1" applyProtection="1">
      <alignment horizontal="left" vertical="center" wrapText="1"/>
      <protection locked="0"/>
    </xf>
    <xf numFmtId="0" fontId="54" fillId="17" borderId="353" xfId="0" applyFont="1" applyFill="1" applyBorder="1" applyAlignment="1" applyProtection="1">
      <alignment horizontal="left" vertical="center" wrapText="1"/>
      <protection locked="0"/>
    </xf>
    <xf numFmtId="0" fontId="54" fillId="0" borderId="429" xfId="0" applyFont="1" applyBorder="1" applyAlignment="1" applyProtection="1">
      <alignment horizontal="left" vertical="center" wrapText="1"/>
      <protection locked="0"/>
    </xf>
    <xf numFmtId="0" fontId="54" fillId="14" borderId="430" xfId="0" applyFont="1" applyFill="1" applyBorder="1" applyAlignment="1" applyProtection="1">
      <alignment vertical="center" wrapText="1"/>
      <protection locked="0"/>
    </xf>
    <xf numFmtId="0" fontId="54" fillId="19" borderId="358" xfId="0" applyFont="1" applyFill="1" applyBorder="1" applyAlignment="1" applyProtection="1">
      <alignment horizontal="left" vertical="center" wrapText="1"/>
      <protection locked="0"/>
    </xf>
    <xf numFmtId="0" fontId="54" fillId="17" borderId="338" xfId="0" applyFont="1" applyFill="1" applyBorder="1" applyAlignment="1" applyProtection="1">
      <alignment horizontal="left" vertical="center" wrapText="1"/>
      <protection locked="0"/>
    </xf>
    <xf numFmtId="0" fontId="54" fillId="19" borderId="353" xfId="0" applyFont="1" applyFill="1" applyBorder="1" applyAlignment="1" applyProtection="1">
      <alignment horizontal="left" vertical="center" wrapText="1"/>
      <protection locked="0"/>
    </xf>
    <xf numFmtId="0" fontId="54" fillId="14" borderId="60" xfId="0" applyFont="1" applyFill="1" applyBorder="1" applyAlignment="1">
      <alignment horizontal="left" vertical="center" wrapText="1"/>
    </xf>
    <xf numFmtId="0" fontId="54" fillId="14" borderId="200" xfId="0" applyFont="1" applyFill="1" applyBorder="1" applyAlignment="1">
      <alignment horizontal="left" vertical="center" wrapText="1"/>
    </xf>
    <xf numFmtId="0" fontId="54" fillId="14" borderId="60" xfId="0" applyFont="1" applyFill="1" applyBorder="1" applyAlignment="1">
      <alignment vertical="center" wrapText="1"/>
    </xf>
    <xf numFmtId="0" fontId="54" fillId="14" borderId="200" xfId="0" applyFont="1" applyFill="1" applyBorder="1" applyAlignment="1">
      <alignment vertical="center" wrapText="1"/>
    </xf>
    <xf numFmtId="0" fontId="54" fillId="14" borderId="4" xfId="0" applyFont="1" applyFill="1" applyBorder="1" applyAlignment="1" applyProtection="1">
      <alignment horizontal="left" vertical="center" wrapText="1"/>
      <protection locked="0"/>
    </xf>
    <xf numFmtId="0" fontId="54" fillId="14" borderId="29" xfId="0" applyFont="1" applyFill="1" applyBorder="1" applyAlignment="1" applyProtection="1">
      <alignment horizontal="left" vertical="center" wrapText="1"/>
      <protection locked="0"/>
    </xf>
    <xf numFmtId="0" fontId="54" fillId="14" borderId="201" xfId="0" applyFont="1" applyFill="1" applyBorder="1" applyAlignment="1" applyProtection="1">
      <alignment vertical="center" wrapText="1"/>
      <protection locked="0"/>
    </xf>
    <xf numFmtId="0" fontId="54" fillId="14" borderId="60" xfId="0" applyFont="1" applyFill="1" applyBorder="1" applyAlignment="1" applyProtection="1">
      <alignment vertical="center" wrapText="1"/>
      <protection locked="0"/>
    </xf>
    <xf numFmtId="0" fontId="54" fillId="14" borderId="29" xfId="0" applyFont="1" applyFill="1" applyBorder="1" applyAlignment="1" applyProtection="1">
      <alignment vertical="center" wrapText="1"/>
      <protection locked="0"/>
    </xf>
    <xf numFmtId="0" fontId="54" fillId="14" borderId="200" xfId="0" applyFont="1" applyFill="1" applyBorder="1" applyAlignment="1" applyProtection="1">
      <alignment vertical="center" wrapText="1"/>
      <protection locked="0"/>
    </xf>
    <xf numFmtId="0" fontId="54" fillId="2" borderId="201" xfId="0" applyFont="1" applyFill="1" applyBorder="1" applyAlignment="1" applyProtection="1">
      <alignment vertical="center" wrapText="1"/>
      <protection locked="0"/>
    </xf>
    <xf numFmtId="0" fontId="54" fillId="2" borderId="60" xfId="0" applyFont="1" applyFill="1" applyBorder="1" applyAlignment="1" applyProtection="1">
      <alignment vertical="center" wrapText="1"/>
      <protection locked="0"/>
    </xf>
    <xf numFmtId="0" fontId="54" fillId="2" borderId="200" xfId="0" applyFont="1" applyFill="1" applyBorder="1" applyAlignment="1" applyProtection="1">
      <alignment vertical="center" wrapText="1"/>
      <protection locked="0"/>
    </xf>
    <xf numFmtId="0" fontId="54" fillId="0" borderId="201" xfId="0" applyFont="1" applyBorder="1" applyAlignment="1">
      <alignment horizontal="left" vertical="center" wrapText="1"/>
    </xf>
    <xf numFmtId="0" fontId="54" fillId="0" borderId="60" xfId="0" applyFont="1" applyBorder="1" applyAlignment="1">
      <alignment horizontal="left" vertical="center" wrapText="1"/>
    </xf>
    <xf numFmtId="0" fontId="54" fillId="6" borderId="208" xfId="0" applyFont="1" applyFill="1" applyBorder="1" applyAlignment="1">
      <alignment horizontal="left" vertical="center" wrapText="1" indent="1"/>
    </xf>
    <xf numFmtId="0" fontId="54" fillId="6" borderId="225" xfId="0" applyFont="1" applyFill="1" applyBorder="1" applyAlignment="1">
      <alignment horizontal="left" vertical="center" wrapText="1" indent="1"/>
    </xf>
    <xf numFmtId="0" fontId="54" fillId="0" borderId="105" xfId="0" applyFont="1" applyBorder="1" applyAlignment="1">
      <alignment horizontal="left" vertical="center" wrapText="1"/>
    </xf>
    <xf numFmtId="0" fontId="54" fillId="2" borderId="230" xfId="0" applyFont="1" applyFill="1" applyBorder="1" applyAlignment="1">
      <alignment horizontal="left" vertical="center" wrapText="1"/>
    </xf>
    <xf numFmtId="0" fontId="54" fillId="2" borderId="208" xfId="0" applyFont="1" applyFill="1" applyBorder="1" applyAlignment="1">
      <alignment horizontal="left" vertical="center" wrapText="1"/>
    </xf>
    <xf numFmtId="0" fontId="54" fillId="3" borderId="105" xfId="0" applyFont="1" applyFill="1" applyBorder="1" applyAlignment="1">
      <alignment horizontal="left" vertical="center" wrapText="1"/>
    </xf>
    <xf numFmtId="0" fontId="54" fillId="2" borderId="116" xfId="0" applyFont="1" applyFill="1" applyBorder="1" applyAlignment="1">
      <alignment horizontal="left" vertical="center" wrapText="1"/>
    </xf>
    <xf numFmtId="0" fontId="54" fillId="2" borderId="240" xfId="0" applyFont="1" applyFill="1" applyBorder="1" applyAlignment="1">
      <alignment horizontal="left" vertical="center" wrapText="1"/>
    </xf>
    <xf numFmtId="0" fontId="55" fillId="23" borderId="208" xfId="0" applyFont="1" applyFill="1" applyBorder="1" applyAlignment="1">
      <alignment horizontal="left" vertical="center" wrapText="1"/>
    </xf>
    <xf numFmtId="0" fontId="54" fillId="3" borderId="116" xfId="0" applyFont="1" applyFill="1" applyBorder="1" applyAlignment="1">
      <alignment horizontal="left" vertical="center" wrapText="1"/>
    </xf>
    <xf numFmtId="0" fontId="54" fillId="2" borderId="220" xfId="0" applyFont="1" applyFill="1" applyBorder="1" applyAlignment="1">
      <alignment horizontal="left" vertical="center" wrapText="1"/>
    </xf>
    <xf numFmtId="0" fontId="54" fillId="2" borderId="225" xfId="0" applyFont="1" applyFill="1" applyBorder="1" applyAlignment="1">
      <alignment horizontal="left" vertical="center" wrapText="1"/>
    </xf>
    <xf numFmtId="0" fontId="54" fillId="19" borderId="262" xfId="0" applyFont="1" applyFill="1" applyBorder="1" applyAlignment="1">
      <alignment horizontal="left" vertical="center" wrapText="1"/>
    </xf>
    <xf numFmtId="0" fontId="54" fillId="0" borderId="262" xfId="0" applyFont="1" applyBorder="1" applyAlignment="1">
      <alignment horizontal="left" vertical="center" wrapText="1"/>
    </xf>
    <xf numFmtId="0" fontId="50" fillId="14" borderId="60" xfId="0" applyFont="1" applyFill="1" applyBorder="1" applyAlignment="1">
      <alignment horizontal="left" vertical="center" wrapText="1"/>
    </xf>
    <xf numFmtId="0" fontId="54" fillId="0" borderId="230" xfId="0" applyFont="1" applyBorder="1" applyAlignment="1">
      <alignment horizontal="left" vertical="center" wrapText="1"/>
    </xf>
    <xf numFmtId="0" fontId="50" fillId="14" borderId="197" xfId="0" applyFont="1" applyFill="1" applyBorder="1" applyAlignment="1">
      <alignment horizontal="left" vertical="center" wrapText="1"/>
    </xf>
    <xf numFmtId="0" fontId="54" fillId="0" borderId="253" xfId="0" applyFont="1" applyBorder="1" applyAlignment="1">
      <alignment horizontal="left" vertical="center" wrapText="1"/>
    </xf>
    <xf numFmtId="0" fontId="54" fillId="0" borderId="208" xfId="0" applyFont="1" applyBorder="1" applyAlignment="1">
      <alignment horizontal="left" vertical="center" wrapText="1"/>
    </xf>
    <xf numFmtId="0" fontId="54" fillId="0" borderId="244" xfId="0" applyFont="1" applyBorder="1" applyAlignment="1">
      <alignment horizontal="left" vertical="center" wrapText="1"/>
    </xf>
    <xf numFmtId="0" fontId="54" fillId="6" borderId="116" xfId="0" applyFont="1" applyFill="1" applyBorder="1" applyAlignment="1">
      <alignment horizontal="left" vertical="center" wrapText="1" indent="1"/>
    </xf>
    <xf numFmtId="0" fontId="54" fillId="0" borderId="240" xfId="0" applyFont="1" applyBorder="1" applyAlignment="1">
      <alignment horizontal="left" vertical="center" wrapText="1"/>
    </xf>
    <xf numFmtId="0" fontId="54" fillId="0" borderId="225" xfId="0" applyFont="1" applyBorder="1" applyAlignment="1">
      <alignment horizontal="left" vertical="center" wrapText="1"/>
    </xf>
    <xf numFmtId="0" fontId="54" fillId="2" borderId="60" xfId="0" applyFont="1" applyFill="1" applyBorder="1" applyAlignment="1">
      <alignment horizontal="left" vertical="center" wrapText="1" indent="1"/>
    </xf>
    <xf numFmtId="0" fontId="54" fillId="0" borderId="140" xfId="0" applyFont="1" applyBorder="1" applyAlignment="1">
      <alignment horizontal="left" vertical="center" wrapText="1"/>
    </xf>
    <xf numFmtId="0" fontId="54" fillId="6" borderId="237" xfId="0" applyFont="1" applyFill="1" applyBorder="1" applyAlignment="1">
      <alignment horizontal="left" vertical="center" wrapText="1" indent="1"/>
    </xf>
    <xf numFmtId="0" fontId="54" fillId="0" borderId="196" xfId="0" applyFont="1" applyBorder="1" applyAlignment="1">
      <alignment horizontal="left" vertical="center" wrapText="1"/>
    </xf>
    <xf numFmtId="0" fontId="54" fillId="2" borderId="225" xfId="0" applyFont="1" applyFill="1" applyBorder="1" applyAlignment="1">
      <alignment horizontal="left" vertical="center" wrapText="1" indent="1"/>
    </xf>
    <xf numFmtId="0" fontId="54" fillId="2" borderId="140" xfId="0" applyFont="1" applyFill="1" applyBorder="1" applyAlignment="1">
      <alignment horizontal="left" vertical="center" wrapText="1"/>
    </xf>
    <xf numFmtId="0" fontId="54" fillId="2" borderId="60" xfId="0" applyFont="1" applyFill="1" applyBorder="1" applyAlignment="1">
      <alignment horizontal="left" vertical="center" wrapText="1"/>
    </xf>
    <xf numFmtId="0" fontId="54" fillId="14" borderId="268" xfId="0" applyFont="1" applyFill="1" applyBorder="1" applyAlignment="1">
      <alignment horizontal="left" vertical="center" wrapText="1"/>
    </xf>
    <xf numFmtId="0" fontId="54" fillId="0" borderId="220" xfId="0" applyFont="1" applyBorder="1" applyAlignment="1">
      <alignment horizontal="left" vertical="center" wrapText="1"/>
    </xf>
    <xf numFmtId="0" fontId="54" fillId="0" borderId="116" xfId="0" applyFont="1" applyBorder="1" applyAlignment="1">
      <alignment horizontal="left" vertical="center" wrapText="1"/>
    </xf>
    <xf numFmtId="0" fontId="54" fillId="0" borderId="88" xfId="0" applyFont="1" applyBorder="1" applyAlignment="1">
      <alignment horizontal="left" vertical="center" wrapText="1"/>
    </xf>
    <xf numFmtId="0" fontId="54" fillId="6" borderId="220" xfId="0" applyFont="1" applyFill="1" applyBorder="1" applyAlignment="1">
      <alignment horizontal="left" vertical="center" wrapText="1" indent="1"/>
    </xf>
    <xf numFmtId="0" fontId="48" fillId="17" borderId="200" xfId="0" applyFont="1" applyFill="1" applyBorder="1" applyAlignment="1">
      <alignment horizontal="left" vertical="center" wrapText="1"/>
    </xf>
    <xf numFmtId="0" fontId="49" fillId="0" borderId="201" xfId="0" applyFont="1" applyBorder="1" applyAlignment="1">
      <alignment horizontal="left" vertical="center" wrapText="1"/>
    </xf>
    <xf numFmtId="0" fontId="49" fillId="0" borderId="117" xfId="0" applyFont="1" applyBorder="1" applyAlignment="1">
      <alignment horizontal="left" vertical="center" wrapText="1"/>
    </xf>
    <xf numFmtId="0" fontId="49" fillId="0" borderId="197" xfId="0" applyFont="1" applyBorder="1" applyAlignment="1">
      <alignment horizontal="left" vertical="center" wrapText="1"/>
    </xf>
    <xf numFmtId="0" fontId="56" fillId="19" borderId="139" xfId="0" applyFont="1" applyFill="1" applyBorder="1" applyAlignment="1">
      <alignment horizontal="left" vertical="center" wrapText="1"/>
    </xf>
    <xf numFmtId="0" fontId="58" fillId="14" borderId="61" xfId="0" applyFont="1" applyFill="1" applyBorder="1" applyAlignment="1">
      <alignment horizontal="left" vertical="center" wrapText="1"/>
    </xf>
    <xf numFmtId="0" fontId="56" fillId="0" borderId="82" xfId="0" applyFont="1" applyBorder="1" applyAlignment="1">
      <alignment horizontal="left" vertical="center" wrapText="1"/>
    </xf>
    <xf numFmtId="0" fontId="58" fillId="14" borderId="119" xfId="0" applyFont="1" applyFill="1" applyBorder="1" applyAlignment="1">
      <alignment horizontal="left" vertical="center" wrapText="1"/>
    </xf>
    <xf numFmtId="0" fontId="56" fillId="0" borderId="61" xfId="0" applyFont="1" applyBorder="1" applyAlignment="1">
      <alignment horizontal="left" vertical="center" wrapText="1"/>
    </xf>
    <xf numFmtId="0" fontId="56" fillId="14" borderId="61" xfId="0" applyFont="1" applyFill="1" applyBorder="1" applyAlignment="1">
      <alignment horizontal="left" vertical="center" wrapText="1"/>
    </xf>
    <xf numFmtId="0" fontId="56" fillId="0" borderId="51" xfId="0" applyFont="1" applyBorder="1" applyAlignment="1">
      <alignment horizontal="left" vertical="center" wrapText="1"/>
    </xf>
    <xf numFmtId="0" fontId="56" fillId="6" borderId="62" xfId="0" applyFont="1" applyFill="1" applyBorder="1" applyAlignment="1">
      <alignment vertical="center" wrapText="1"/>
    </xf>
    <xf numFmtId="0" fontId="56" fillId="19" borderId="359" xfId="0" applyFont="1" applyFill="1" applyBorder="1" applyAlignment="1">
      <alignment vertical="center" wrapText="1"/>
    </xf>
    <xf numFmtId="0" fontId="56" fillId="0" borderId="61" xfId="0" applyFont="1" applyBorder="1" applyAlignment="1">
      <alignment horizontal="center" vertical="center" wrapText="1"/>
    </xf>
    <xf numFmtId="0" fontId="48" fillId="17" borderId="62" xfId="0" applyFont="1" applyFill="1" applyBorder="1" applyAlignment="1">
      <alignment horizontal="left" vertical="center" wrapText="1"/>
    </xf>
    <xf numFmtId="0" fontId="12" fillId="17" borderId="306" xfId="0" applyFont="1" applyFill="1" applyBorder="1" applyAlignment="1">
      <alignment horizontal="center" vertical="center" wrapText="1"/>
    </xf>
    <xf numFmtId="0" fontId="49" fillId="19" borderId="378" xfId="0" applyFont="1" applyFill="1" applyBorder="1" applyAlignment="1" applyProtection="1">
      <alignment horizontal="left" vertical="center" wrapText="1"/>
      <protection locked="0"/>
    </xf>
    <xf numFmtId="0" fontId="51" fillId="2" borderId="383" xfId="0" applyFont="1" applyFill="1" applyBorder="1" applyAlignment="1" applyProtection="1">
      <alignment horizontal="center" vertical="center" wrapText="1"/>
      <protection locked="0"/>
    </xf>
    <xf numFmtId="0" fontId="49" fillId="7" borderId="273" xfId="0" applyFont="1" applyFill="1" applyBorder="1" applyAlignment="1" applyProtection="1">
      <alignment horizontal="left" vertical="center" wrapText="1"/>
      <protection locked="0"/>
    </xf>
    <xf numFmtId="0" fontId="57" fillId="6" borderId="346" xfId="0" applyFont="1" applyFill="1" applyBorder="1" applyAlignment="1" applyProtection="1">
      <alignment horizontal="left" vertical="center" wrapText="1" indent="1"/>
      <protection locked="0"/>
    </xf>
    <xf numFmtId="0" fontId="49" fillId="2" borderId="385" xfId="0" applyFont="1" applyFill="1" applyBorder="1" applyAlignment="1">
      <alignment horizontal="left" vertical="center" wrapText="1"/>
    </xf>
    <xf numFmtId="0" fontId="51" fillId="2" borderId="386" xfId="0" applyFont="1" applyFill="1" applyBorder="1" applyAlignment="1" applyProtection="1">
      <alignment horizontal="center" vertical="center" wrapText="1"/>
      <protection locked="0"/>
    </xf>
    <xf numFmtId="0" fontId="49" fillId="7" borderId="274" xfId="0" applyFont="1" applyFill="1" applyBorder="1" applyAlignment="1" applyProtection="1">
      <alignment horizontal="left" vertical="center" wrapText="1"/>
      <protection locked="0"/>
    </xf>
    <xf numFmtId="0" fontId="49" fillId="6" borderId="239" xfId="0" applyFont="1" applyFill="1" applyBorder="1" applyAlignment="1" applyProtection="1">
      <alignment horizontal="right" vertical="center" wrapText="1"/>
      <protection locked="0"/>
    </xf>
    <xf numFmtId="0" fontId="54" fillId="2" borderId="333" xfId="0" applyFont="1" applyFill="1" applyBorder="1" applyAlignment="1" applyProtection="1">
      <alignment horizontal="left" vertical="center" wrapText="1"/>
      <protection locked="0"/>
    </xf>
    <xf numFmtId="49" fontId="54" fillId="2" borderId="198" xfId="0" applyNumberFormat="1" applyFont="1" applyFill="1" applyBorder="1" applyAlignment="1" applyProtection="1">
      <alignment horizontal="center" vertical="center" wrapText="1"/>
      <protection locked="0"/>
    </xf>
    <xf numFmtId="0" fontId="54" fillId="14" borderId="12" xfId="0" applyFont="1" applyFill="1" applyBorder="1" applyAlignment="1" applyProtection="1">
      <alignment horizontal="left" vertical="center" wrapText="1"/>
      <protection locked="0"/>
    </xf>
    <xf numFmtId="0" fontId="54" fillId="2" borderId="348" xfId="0" applyFont="1" applyFill="1" applyBorder="1" applyAlignment="1" applyProtection="1">
      <alignment horizontal="left" vertical="center" wrapText="1"/>
      <protection locked="0"/>
    </xf>
    <xf numFmtId="49" fontId="54" fillId="19" borderId="364" xfId="0" applyNumberFormat="1" applyFont="1" applyFill="1" applyBorder="1" applyAlignment="1" applyProtection="1">
      <alignment horizontal="center" vertical="center" wrapText="1"/>
      <protection locked="0"/>
    </xf>
    <xf numFmtId="0" fontId="54" fillId="2" borderId="244" xfId="0" applyFont="1" applyFill="1" applyBorder="1" applyAlignment="1">
      <alignment horizontal="left" vertical="center" wrapText="1"/>
    </xf>
    <xf numFmtId="0" fontId="54" fillId="2" borderId="398" xfId="0" applyFont="1" applyFill="1" applyBorder="1" applyAlignment="1">
      <alignment horizontal="left" vertical="center" wrapText="1"/>
    </xf>
    <xf numFmtId="0" fontId="49" fillId="6" borderId="337" xfId="0" applyFont="1" applyFill="1" applyBorder="1" applyAlignment="1">
      <alignment horizontal="left" vertical="center" wrapText="1" indent="1"/>
    </xf>
    <xf numFmtId="0" fontId="48" fillId="2" borderId="374" xfId="0" applyFont="1" applyFill="1" applyBorder="1" applyAlignment="1" applyProtection="1">
      <alignment vertical="center" wrapText="1"/>
      <protection locked="0"/>
    </xf>
    <xf numFmtId="0" fontId="48" fillId="2" borderId="4" xfId="0" applyFont="1" applyFill="1" applyBorder="1" applyAlignment="1" applyProtection="1">
      <alignment vertical="center" wrapText="1"/>
      <protection locked="0"/>
    </xf>
    <xf numFmtId="0" fontId="56" fillId="0" borderId="201" xfId="0" applyFont="1" applyBorder="1" applyAlignment="1" applyProtection="1">
      <alignment vertical="center" wrapText="1"/>
      <protection locked="0"/>
    </xf>
    <xf numFmtId="0" fontId="56" fillId="0" borderId="4" xfId="0" applyFont="1" applyBorder="1" applyAlignment="1" applyProtection="1">
      <alignment vertical="center" wrapText="1"/>
      <protection locked="0"/>
    </xf>
    <xf numFmtId="0" fontId="48" fillId="0" borderId="124" xfId="0" applyFont="1" applyBorder="1" applyAlignment="1" applyProtection="1">
      <alignment vertical="center" wrapText="1"/>
      <protection locked="0"/>
    </xf>
    <xf numFmtId="0" fontId="56" fillId="0" borderId="260" xfId="0" applyFont="1" applyBorder="1" applyAlignment="1" applyProtection="1">
      <alignment vertical="center" wrapText="1"/>
      <protection locked="0"/>
    </xf>
    <xf numFmtId="0" fontId="56" fillId="0" borderId="53" xfId="0" applyFont="1" applyBorder="1" applyAlignment="1" applyProtection="1">
      <alignment vertical="center" wrapText="1"/>
      <protection locked="0"/>
    </xf>
    <xf numFmtId="0" fontId="49" fillId="2" borderId="352" xfId="0" applyFont="1" applyFill="1" applyBorder="1" applyAlignment="1" applyProtection="1">
      <alignment vertical="center" wrapText="1"/>
      <protection locked="0"/>
    </xf>
    <xf numFmtId="0" fontId="49" fillId="2" borderId="53" xfId="0" applyFont="1" applyFill="1" applyBorder="1" applyAlignment="1" applyProtection="1">
      <alignment vertical="center" wrapText="1"/>
      <protection locked="0"/>
    </xf>
    <xf numFmtId="0" fontId="51" fillId="2" borderId="258" xfId="0" applyFont="1" applyFill="1" applyBorder="1" applyAlignment="1" applyProtection="1">
      <alignment horizontal="center" vertical="center" wrapText="1"/>
      <protection locked="0"/>
    </xf>
    <xf numFmtId="0" fontId="49" fillId="2" borderId="259" xfId="0" applyFont="1" applyFill="1" applyBorder="1" applyAlignment="1" applyProtection="1">
      <alignment horizontal="center" vertical="center" wrapText="1"/>
      <protection locked="0"/>
    </xf>
    <xf numFmtId="0" fontId="49" fillId="2" borderId="47" xfId="0" applyFont="1" applyFill="1" applyBorder="1" applyAlignment="1" applyProtection="1">
      <alignment horizontal="left" vertical="center" wrapText="1"/>
      <protection locked="0"/>
    </xf>
    <xf numFmtId="0" fontId="49" fillId="2" borderId="44" xfId="0" applyFont="1" applyFill="1" applyBorder="1" applyAlignment="1" applyProtection="1">
      <alignment horizontal="left" vertical="center" wrapText="1"/>
      <protection locked="0"/>
    </xf>
    <xf numFmtId="0" fontId="48" fillId="17" borderId="28" xfId="0" applyFont="1" applyFill="1" applyBorder="1" applyAlignment="1">
      <alignment vertical="center" wrapText="1"/>
    </xf>
    <xf numFmtId="0" fontId="49" fillId="19" borderId="390" xfId="0" applyFont="1" applyFill="1" applyBorder="1" applyAlignment="1" applyProtection="1">
      <alignment horizontal="center" vertical="center" wrapText="1"/>
      <protection locked="0"/>
    </xf>
    <xf numFmtId="0" fontId="49" fillId="19" borderId="374" xfId="0" applyFont="1" applyFill="1" applyBorder="1" applyAlignment="1" applyProtection="1">
      <alignment horizontal="left" vertical="center" wrapText="1"/>
      <protection locked="0"/>
    </xf>
    <xf numFmtId="0" fontId="49" fillId="14" borderId="18" xfId="0" applyFont="1" applyFill="1" applyBorder="1" applyAlignment="1" applyProtection="1">
      <alignment vertical="center" wrapText="1"/>
      <protection locked="0"/>
    </xf>
    <xf numFmtId="49" fontId="49" fillId="14" borderId="212" xfId="0" applyNumberFormat="1" applyFont="1" applyFill="1" applyBorder="1" applyAlignment="1" applyProtection="1">
      <alignment horizontal="center" vertical="center" wrapText="1"/>
      <protection locked="0"/>
    </xf>
    <xf numFmtId="0" fontId="49" fillId="14" borderId="15" xfId="0" applyFont="1" applyFill="1" applyBorder="1" applyAlignment="1" applyProtection="1">
      <alignment horizontal="left" vertical="center" wrapText="1"/>
      <protection locked="0"/>
    </xf>
    <xf numFmtId="0" fontId="49" fillId="14" borderId="84" xfId="0" applyFont="1" applyFill="1" applyBorder="1" applyAlignment="1" applyProtection="1">
      <alignment horizontal="left" vertical="center" wrapText="1"/>
      <protection locked="0"/>
    </xf>
    <xf numFmtId="0" fontId="49" fillId="6" borderId="228" xfId="0" applyFont="1" applyFill="1" applyBorder="1" applyAlignment="1" applyProtection="1">
      <alignment vertical="center" wrapText="1"/>
      <protection locked="0"/>
    </xf>
    <xf numFmtId="0" fontId="51" fillId="6" borderId="233" xfId="0" applyFont="1" applyFill="1" applyBorder="1" applyAlignment="1" applyProtection="1">
      <alignment horizontal="center" vertical="center" wrapText="1"/>
      <protection locked="0"/>
    </xf>
    <xf numFmtId="0" fontId="49" fillId="6" borderId="230" xfId="0" applyFont="1" applyFill="1" applyBorder="1" applyAlignment="1" applyProtection="1">
      <alignment horizontal="center" vertical="center" wrapText="1"/>
      <protection locked="0"/>
    </xf>
    <xf numFmtId="0" fontId="49" fillId="6" borderId="231" xfId="0" applyFont="1" applyFill="1" applyBorder="1" applyAlignment="1" applyProtection="1">
      <alignment horizontal="left" vertical="center" wrapText="1"/>
      <protection locked="0"/>
    </xf>
    <xf numFmtId="0" fontId="49" fillId="6" borderId="232" xfId="0" applyFont="1" applyFill="1" applyBorder="1" applyAlignment="1" applyProtection="1">
      <alignment horizontal="left" vertical="center" wrapText="1"/>
      <protection locked="0"/>
    </xf>
    <xf numFmtId="0" fontId="49" fillId="6" borderId="228" xfId="0" applyFont="1" applyFill="1" applyBorder="1" applyAlignment="1" applyProtection="1">
      <alignment horizontal="left" vertical="center" wrapText="1"/>
      <protection locked="0"/>
    </xf>
    <xf numFmtId="0" fontId="49" fillId="6" borderId="206" xfId="0" applyFont="1" applyFill="1" applyBorder="1" applyAlignment="1" applyProtection="1">
      <alignment vertical="center" wrapText="1"/>
      <protection locked="0"/>
    </xf>
    <xf numFmtId="0" fontId="51" fillId="6" borderId="207" xfId="0" applyFont="1" applyFill="1" applyBorder="1" applyAlignment="1" applyProtection="1">
      <alignment horizontal="center" vertical="center" wrapText="1"/>
      <protection locked="0"/>
    </xf>
    <xf numFmtId="0" fontId="49" fillId="6" borderId="210" xfId="0" applyFont="1" applyFill="1" applyBorder="1" applyAlignment="1" applyProtection="1">
      <alignment horizontal="left" vertical="center" wrapText="1"/>
      <protection locked="0"/>
    </xf>
    <xf numFmtId="0" fontId="49" fillId="6" borderId="223" xfId="0" applyFont="1" applyFill="1" applyBorder="1" applyAlignment="1" applyProtection="1">
      <alignment vertical="center" wrapText="1"/>
      <protection locked="0"/>
    </xf>
    <xf numFmtId="0" fontId="49" fillId="6" borderId="226" xfId="0" applyFont="1" applyFill="1" applyBorder="1" applyAlignment="1" applyProtection="1">
      <alignment horizontal="left" vertical="center" wrapText="1"/>
      <protection locked="0"/>
    </xf>
    <xf numFmtId="0" fontId="49" fillId="6" borderId="19" xfId="0" applyFont="1" applyFill="1" applyBorder="1" applyAlignment="1">
      <alignment horizontal="left" vertical="center" wrapText="1"/>
    </xf>
    <xf numFmtId="0" fontId="51" fillId="6" borderId="212" xfId="0" applyFont="1" applyFill="1" applyBorder="1" applyAlignment="1" applyProtection="1">
      <alignment horizontal="center" vertical="center" wrapText="1"/>
      <protection locked="0"/>
    </xf>
    <xf numFmtId="0" fontId="49" fillId="6" borderId="105" xfId="0" applyFont="1" applyFill="1" applyBorder="1" applyAlignment="1">
      <alignment horizontal="center" vertical="center" wrapText="1"/>
    </xf>
    <xf numFmtId="0" fontId="49" fillId="6" borderId="18" xfId="0" applyFont="1" applyFill="1" applyBorder="1" applyAlignment="1">
      <alignment horizontal="left" vertical="center" wrapText="1"/>
    </xf>
    <xf numFmtId="0" fontId="49" fillId="6" borderId="15" xfId="0" applyFont="1" applyFill="1" applyBorder="1" applyAlignment="1">
      <alignment horizontal="left" vertical="center" wrapText="1"/>
    </xf>
    <xf numFmtId="0" fontId="49" fillId="6" borderId="239" xfId="0" applyFont="1" applyFill="1" applyBorder="1" applyAlignment="1" applyProtection="1">
      <alignment vertical="center" wrapText="1"/>
      <protection locked="0"/>
    </xf>
    <xf numFmtId="0" fontId="49" fillId="6" borderId="273" xfId="0" applyFont="1" applyFill="1" applyBorder="1" applyAlignment="1" applyProtection="1">
      <alignment horizontal="left" vertical="center" wrapText="1"/>
      <protection locked="0"/>
    </xf>
    <xf numFmtId="49" fontId="49" fillId="14" borderId="213" xfId="0" applyNumberFormat="1" applyFont="1" applyFill="1" applyBorder="1" applyAlignment="1" applyProtection="1">
      <alignment horizontal="center" vertical="center" wrapText="1"/>
      <protection locked="0"/>
    </xf>
    <xf numFmtId="0" fontId="49" fillId="14" borderId="104" xfId="0" applyFont="1" applyFill="1" applyBorder="1" applyAlignment="1" applyProtection="1">
      <alignment horizontal="center" vertical="center" wrapText="1"/>
      <protection locked="0"/>
    </xf>
    <xf numFmtId="0" fontId="49" fillId="14" borderId="23" xfId="0" applyFont="1" applyFill="1" applyBorder="1" applyAlignment="1" applyProtection="1">
      <alignment horizontal="left" vertical="center" wrapText="1"/>
      <protection locked="0"/>
    </xf>
    <xf numFmtId="0" fontId="49" fillId="14" borderId="20" xfId="0" applyFont="1" applyFill="1" applyBorder="1" applyAlignment="1" applyProtection="1">
      <alignment horizontal="left" vertical="center" wrapText="1"/>
      <protection locked="0"/>
    </xf>
    <xf numFmtId="0" fontId="49" fillId="14" borderId="24" xfId="0" applyFont="1" applyFill="1" applyBorder="1" applyAlignment="1" applyProtection="1">
      <alignment horizontal="left" vertical="center" wrapText="1"/>
      <protection locked="0"/>
    </xf>
    <xf numFmtId="0" fontId="51" fillId="6" borderId="199" xfId="0" applyFont="1" applyFill="1" applyBorder="1" applyAlignment="1" applyProtection="1">
      <alignment horizontal="center" vertical="center" wrapText="1"/>
      <protection locked="0"/>
    </xf>
    <xf numFmtId="0" fontId="49" fillId="14" borderId="4" xfId="0" applyFont="1" applyFill="1" applyBorder="1" applyAlignment="1" applyProtection="1">
      <alignment horizontal="left" vertical="center" wrapText="1"/>
      <protection locked="0"/>
    </xf>
    <xf numFmtId="0" fontId="49" fillId="14" borderId="14" xfId="0" applyFont="1" applyFill="1" applyBorder="1" applyAlignment="1" applyProtection="1">
      <alignment horizontal="left" vertical="center" wrapText="1"/>
      <protection locked="0"/>
    </xf>
    <xf numFmtId="0" fontId="49" fillId="2" borderId="228" xfId="0" applyFont="1" applyFill="1" applyBorder="1" applyAlignment="1" applyProtection="1">
      <alignment vertical="center" wrapText="1"/>
      <protection locked="0"/>
    </xf>
    <xf numFmtId="0" fontId="51" fillId="2" borderId="233" xfId="0" applyFont="1" applyFill="1" applyBorder="1" applyAlignment="1" applyProtection="1">
      <alignment horizontal="center" vertical="center" wrapText="1"/>
      <protection locked="0"/>
    </xf>
    <xf numFmtId="0" fontId="49" fillId="2" borderId="230" xfId="0" applyFont="1" applyFill="1" applyBorder="1" applyAlignment="1" applyProtection="1">
      <alignment horizontal="center" vertical="center" wrapText="1"/>
      <protection locked="0"/>
    </xf>
    <xf numFmtId="0" fontId="49" fillId="2" borderId="232" xfId="0" applyFont="1" applyFill="1" applyBorder="1" applyAlignment="1" applyProtection="1">
      <alignment horizontal="left" vertical="center" wrapText="1"/>
      <protection locked="0"/>
    </xf>
    <xf numFmtId="0" fontId="49" fillId="2" borderId="228" xfId="0" applyFont="1" applyFill="1" applyBorder="1" applyAlignment="1" applyProtection="1">
      <alignment horizontal="left" vertical="center" wrapText="1"/>
      <protection locked="0"/>
    </xf>
    <xf numFmtId="0" fontId="49" fillId="2" borderId="239" xfId="0" applyFont="1" applyFill="1" applyBorder="1" applyAlignment="1" applyProtection="1">
      <alignment vertical="center" wrapText="1"/>
      <protection locked="0"/>
    </xf>
    <xf numFmtId="0" fontId="51" fillId="2" borderId="229" xfId="0" applyFont="1" applyFill="1" applyBorder="1" applyAlignment="1" applyProtection="1">
      <alignment horizontal="center" vertical="center" wrapText="1"/>
      <protection locked="0"/>
    </xf>
    <xf numFmtId="0" fontId="49" fillId="2" borderId="273" xfId="0" applyFont="1" applyFill="1" applyBorder="1" applyAlignment="1" applyProtection="1">
      <alignment horizontal="left" vertical="center" wrapText="1"/>
      <protection locked="0"/>
    </xf>
    <xf numFmtId="0" fontId="51" fillId="6" borderId="205" xfId="0" applyFont="1" applyFill="1" applyBorder="1" applyAlignment="1" applyProtection="1">
      <alignment horizontal="center" vertical="center" wrapText="1"/>
      <protection locked="0"/>
    </xf>
    <xf numFmtId="0" fontId="49" fillId="6" borderId="0" xfId="0" applyFont="1" applyFill="1" applyAlignment="1">
      <alignment horizontal="left" vertical="center" wrapText="1"/>
    </xf>
    <xf numFmtId="0" fontId="49" fillId="6" borderId="52" xfId="0" applyFont="1" applyFill="1" applyBorder="1" applyAlignment="1" applyProtection="1">
      <alignment vertical="center" wrapText="1"/>
      <protection locked="0"/>
    </xf>
    <xf numFmtId="0" fontId="51" fillId="6" borderId="245" xfId="0" applyFont="1" applyFill="1" applyBorder="1" applyAlignment="1" applyProtection="1">
      <alignment horizontal="center" vertical="center" wrapText="1"/>
      <protection locked="0"/>
    </xf>
    <xf numFmtId="0" fontId="49" fillId="6" borderId="88" xfId="0" applyFont="1" applyFill="1" applyBorder="1" applyAlignment="1" applyProtection="1">
      <alignment horizontal="center" vertical="center" wrapText="1"/>
      <protection locked="0"/>
    </xf>
    <xf numFmtId="0" fontId="49" fillId="6" borderId="38" xfId="0" applyFont="1" applyFill="1" applyBorder="1" applyAlignment="1" applyProtection="1">
      <alignment horizontal="left" vertical="center" wrapText="1"/>
      <protection locked="0"/>
    </xf>
    <xf numFmtId="0" fontId="49" fillId="6" borderId="39" xfId="0" applyFont="1" applyFill="1" applyBorder="1" applyAlignment="1" applyProtection="1">
      <alignment horizontal="left" vertical="center" wrapText="1"/>
      <protection locked="0"/>
    </xf>
    <xf numFmtId="0" fontId="49" fillId="6" borderId="52" xfId="0" applyFont="1" applyFill="1" applyBorder="1" applyAlignment="1" applyProtection="1">
      <alignment horizontal="left" vertical="center" wrapText="1"/>
      <protection locked="0"/>
    </xf>
    <xf numFmtId="0" fontId="49" fillId="19" borderId="267" xfId="0" applyFont="1" applyFill="1" applyBorder="1" applyAlignment="1" applyProtection="1">
      <alignment vertical="center" wrapText="1"/>
      <protection locked="0"/>
    </xf>
    <xf numFmtId="0" fontId="51" fillId="19" borderId="363" xfId="0" applyFont="1" applyFill="1" applyBorder="1" applyAlignment="1" applyProtection="1">
      <alignment horizontal="center" vertical="center" wrapText="1"/>
      <protection locked="0"/>
    </xf>
    <xf numFmtId="0" fontId="49" fillId="19" borderId="268" xfId="0" applyFont="1" applyFill="1" applyBorder="1" applyAlignment="1" applyProtection="1">
      <alignment horizontal="center" vertical="center" wrapText="1"/>
      <protection locked="0"/>
    </xf>
    <xf numFmtId="0" fontId="49" fillId="19" borderId="362" xfId="0" applyFont="1" applyFill="1" applyBorder="1" applyAlignment="1" applyProtection="1">
      <alignment horizontal="left" vertical="center" wrapText="1"/>
      <protection locked="0"/>
    </xf>
    <xf numFmtId="0" fontId="49" fillId="19" borderId="332" xfId="0" applyFont="1" applyFill="1" applyBorder="1" applyAlignment="1" applyProtection="1">
      <alignment horizontal="left" vertical="center" wrapText="1"/>
      <protection locked="0"/>
    </xf>
    <xf numFmtId="0" fontId="49" fillId="19" borderId="267" xfId="0" applyFont="1" applyFill="1" applyBorder="1" applyAlignment="1" applyProtection="1">
      <alignment horizontal="left" vertical="center" wrapText="1"/>
      <protection locked="0"/>
    </xf>
    <xf numFmtId="0" fontId="49" fillId="17" borderId="19" xfId="0" applyFont="1" applyFill="1" applyBorder="1" applyAlignment="1" applyProtection="1">
      <alignment vertical="center" wrapText="1"/>
      <protection locked="0"/>
    </xf>
    <xf numFmtId="0" fontId="51" fillId="17" borderId="212" xfId="0" applyFont="1" applyFill="1" applyBorder="1" applyAlignment="1" applyProtection="1">
      <alignment horizontal="center" vertical="center" wrapText="1"/>
      <protection locked="0"/>
    </xf>
    <xf numFmtId="0" fontId="49" fillId="17" borderId="105" xfId="0" applyFont="1" applyFill="1" applyBorder="1" applyAlignment="1" applyProtection="1">
      <alignment horizontal="center" vertical="center" wrapText="1"/>
      <protection locked="0"/>
    </xf>
    <xf numFmtId="0" fontId="49" fillId="17" borderId="18" xfId="0" applyFont="1" applyFill="1" applyBorder="1" applyAlignment="1" applyProtection="1">
      <alignment horizontal="left" vertical="center" wrapText="1"/>
      <protection locked="0"/>
    </xf>
    <xf numFmtId="0" fontId="49" fillId="17" borderId="15" xfId="0" applyFont="1" applyFill="1" applyBorder="1" applyAlignment="1" applyProtection="1">
      <alignment horizontal="left" vertical="center" wrapText="1"/>
      <protection locked="0"/>
    </xf>
    <xf numFmtId="0" fontId="49" fillId="17" borderId="19" xfId="0" applyFont="1" applyFill="1" applyBorder="1" applyAlignment="1" applyProtection="1">
      <alignment horizontal="left" vertical="center" wrapText="1"/>
      <protection locked="0"/>
    </xf>
    <xf numFmtId="0" fontId="49" fillId="8" borderId="19" xfId="0" applyFont="1" applyFill="1" applyBorder="1" applyAlignment="1" applyProtection="1">
      <alignment vertical="center" wrapText="1"/>
      <protection locked="0"/>
    </xf>
    <xf numFmtId="0" fontId="51" fillId="8" borderId="212" xfId="0" applyFont="1" applyFill="1" applyBorder="1" applyAlignment="1" applyProtection="1">
      <alignment horizontal="center" vertical="center" wrapText="1"/>
      <protection locked="0"/>
    </xf>
    <xf numFmtId="0" fontId="49" fillId="8" borderId="105" xfId="0" applyFont="1" applyFill="1" applyBorder="1" applyAlignment="1" applyProtection="1">
      <alignment horizontal="center" vertical="center" wrapText="1"/>
      <protection locked="0"/>
    </xf>
    <xf numFmtId="0" fontId="49" fillId="8" borderId="18" xfId="0" applyFont="1" applyFill="1" applyBorder="1" applyAlignment="1" applyProtection="1">
      <alignment horizontal="left" vertical="center" wrapText="1"/>
      <protection locked="0"/>
    </xf>
    <xf numFmtId="0" fontId="49" fillId="8" borderId="15" xfId="0" applyFont="1" applyFill="1" applyBorder="1" applyAlignment="1" applyProtection="1">
      <alignment horizontal="left" vertical="center" wrapText="1"/>
      <protection locked="0"/>
    </xf>
    <xf numFmtId="0" fontId="49" fillId="8" borderId="19" xfId="0" applyFont="1" applyFill="1" applyBorder="1" applyAlignment="1" applyProtection="1">
      <alignment horizontal="left" vertical="center" wrapText="1"/>
      <protection locked="0"/>
    </xf>
    <xf numFmtId="0" fontId="54" fillId="19" borderId="202" xfId="0" applyFont="1" applyFill="1" applyBorder="1" applyAlignment="1" applyProtection="1">
      <alignment horizontal="left" vertical="center" wrapText="1"/>
      <protection locked="0"/>
    </xf>
    <xf numFmtId="0" fontId="54" fillId="0" borderId="254" xfId="0" applyFont="1" applyBorder="1" applyAlignment="1" applyProtection="1">
      <alignment horizontal="left" vertical="center" wrapText="1"/>
      <protection locked="0"/>
    </xf>
    <xf numFmtId="0" fontId="54" fillId="0" borderId="255" xfId="0" applyFont="1" applyBorder="1" applyAlignment="1" applyProtection="1">
      <alignment horizontal="left" vertical="center" wrapText="1"/>
      <protection locked="0"/>
    </xf>
    <xf numFmtId="49" fontId="54" fillId="0" borderId="256" xfId="0" applyNumberFormat="1" applyFont="1" applyBorder="1" applyAlignment="1" applyProtection="1">
      <alignment horizontal="center" vertical="center" wrapText="1"/>
      <protection locked="0"/>
    </xf>
    <xf numFmtId="0" fontId="54" fillId="0" borderId="257" xfId="0" applyFont="1" applyBorder="1" applyAlignment="1" applyProtection="1">
      <alignment horizontal="center" vertical="center" wrapText="1"/>
      <protection locked="0"/>
    </xf>
    <xf numFmtId="0" fontId="54" fillId="14" borderId="3" xfId="0" applyFont="1" applyFill="1" applyBorder="1" applyAlignment="1" applyProtection="1">
      <alignment horizontal="left" vertical="center" wrapText="1"/>
      <protection locked="0"/>
    </xf>
    <xf numFmtId="49" fontId="54" fillId="14" borderId="205" xfId="0" applyNumberFormat="1" applyFont="1" applyFill="1" applyBorder="1" applyAlignment="1" applyProtection="1">
      <alignment horizontal="center" vertical="center" wrapText="1"/>
      <protection locked="0"/>
    </xf>
    <xf numFmtId="0" fontId="54" fillId="14" borderId="60" xfId="0" applyFont="1" applyFill="1" applyBorder="1" applyAlignment="1" applyProtection="1">
      <alignment horizontal="center" vertical="center" wrapText="1"/>
      <protection locked="0"/>
    </xf>
    <xf numFmtId="0" fontId="54" fillId="19" borderId="374" xfId="0" applyFont="1" applyFill="1" applyBorder="1" applyAlignment="1" applyProtection="1">
      <alignment vertical="center" wrapText="1"/>
      <protection locked="0"/>
    </xf>
    <xf numFmtId="0" fontId="54" fillId="0" borderId="18" xfId="0" applyFont="1" applyBorder="1" applyAlignment="1" applyProtection="1">
      <alignment horizontal="left" vertical="center" wrapText="1"/>
      <protection locked="0"/>
    </xf>
    <xf numFmtId="0" fontId="54" fillId="0" borderId="19" xfId="0" applyFont="1" applyBorder="1" applyAlignment="1" applyProtection="1">
      <alignment horizontal="left" vertical="center" wrapText="1"/>
      <protection locked="0"/>
    </xf>
    <xf numFmtId="49" fontId="54" fillId="0" borderId="212" xfId="0" applyNumberFormat="1" applyFont="1" applyBorder="1" applyAlignment="1" applyProtection="1">
      <alignment horizontal="center" vertical="center" wrapText="1"/>
      <protection locked="0"/>
    </xf>
    <xf numFmtId="0" fontId="54" fillId="0" borderId="105" xfId="0" applyFont="1" applyBorder="1" applyAlignment="1" applyProtection="1">
      <alignment horizontal="center" vertical="center" wrapText="1"/>
      <protection locked="0"/>
    </xf>
    <xf numFmtId="0" fontId="49" fillId="8" borderId="206" xfId="0" applyFont="1" applyFill="1" applyBorder="1" applyAlignment="1" applyProtection="1">
      <alignment horizontal="left" vertical="center" wrapText="1"/>
      <protection locked="0"/>
    </xf>
    <xf numFmtId="0" fontId="49" fillId="8" borderId="207" xfId="0" applyFont="1" applyFill="1" applyBorder="1" applyAlignment="1" applyProtection="1">
      <alignment horizontal="center" vertical="center" wrapText="1"/>
      <protection locked="0"/>
    </xf>
    <xf numFmtId="0" fontId="49" fillId="8" borderId="208" xfId="0" applyFont="1" applyFill="1" applyBorder="1" applyAlignment="1" applyProtection="1">
      <alignment horizontal="center" vertical="center" wrapText="1"/>
      <protection locked="0"/>
    </xf>
    <xf numFmtId="0" fontId="49" fillId="8" borderId="209" xfId="0" applyFont="1" applyFill="1" applyBorder="1" applyAlignment="1" applyProtection="1">
      <alignment horizontal="left" vertical="center" wrapText="1"/>
      <protection locked="0"/>
    </xf>
    <xf numFmtId="0" fontId="49" fillId="6" borderId="242" xfId="0" applyFont="1" applyFill="1" applyBorder="1" applyAlignment="1" applyProtection="1">
      <alignment horizontal="left" vertical="center" wrapText="1"/>
      <protection locked="0"/>
    </xf>
    <xf numFmtId="0" fontId="49" fillId="6" borderId="243" xfId="0" applyFont="1" applyFill="1" applyBorder="1" applyAlignment="1" applyProtection="1">
      <alignment horizontal="center" vertical="center" wrapText="1"/>
      <protection locked="0"/>
    </xf>
    <xf numFmtId="0" fontId="49" fillId="6" borderId="244" xfId="0" applyFont="1" applyFill="1" applyBorder="1" applyAlignment="1" applyProtection="1">
      <alignment horizontal="center" vertical="center" wrapText="1"/>
      <protection locked="0"/>
    </xf>
    <xf numFmtId="0" fontId="49" fillId="6" borderId="241" xfId="0" applyFont="1" applyFill="1" applyBorder="1" applyAlignment="1" applyProtection="1">
      <alignment horizontal="left" vertical="center" wrapText="1"/>
      <protection locked="0"/>
    </xf>
    <xf numFmtId="0" fontId="54" fillId="8" borderId="24" xfId="0" applyFont="1" applyFill="1" applyBorder="1" applyAlignment="1" applyProtection="1">
      <alignment horizontal="left" vertical="center" wrapText="1"/>
      <protection locked="0"/>
    </xf>
    <xf numFmtId="0" fontId="54" fillId="8" borderId="24" xfId="0" applyFont="1" applyFill="1" applyBorder="1" applyAlignment="1" applyProtection="1">
      <alignment vertical="center" wrapText="1"/>
      <protection locked="0"/>
    </xf>
    <xf numFmtId="49" fontId="54" fillId="8" borderId="213" xfId="0" applyNumberFormat="1" applyFont="1" applyFill="1" applyBorder="1" applyAlignment="1" applyProtection="1">
      <alignment horizontal="center" vertical="center" wrapText="1"/>
      <protection locked="0"/>
    </xf>
    <xf numFmtId="0" fontId="54" fillId="8" borderId="104" xfId="0" applyFont="1" applyFill="1" applyBorder="1" applyAlignment="1" applyProtection="1">
      <alignment horizontal="center" vertical="center" wrapText="1"/>
      <protection locked="0"/>
    </xf>
    <xf numFmtId="0" fontId="54" fillId="8" borderId="23" xfId="0" applyFont="1" applyFill="1" applyBorder="1" applyAlignment="1" applyProtection="1">
      <alignment horizontal="left" vertical="center" wrapText="1"/>
      <protection locked="0"/>
    </xf>
    <xf numFmtId="0" fontId="54" fillId="8" borderId="4" xfId="0" applyFont="1" applyFill="1" applyBorder="1" applyAlignment="1" applyProtection="1">
      <alignment horizontal="left" vertical="center" wrapText="1"/>
      <protection locked="0"/>
    </xf>
    <xf numFmtId="0" fontId="54" fillId="8" borderId="4" xfId="0" applyFont="1" applyFill="1" applyBorder="1" applyAlignment="1" applyProtection="1">
      <alignment vertical="center" wrapText="1"/>
      <protection locked="0"/>
    </xf>
    <xf numFmtId="49" fontId="54" fillId="8" borderId="205" xfId="0" applyNumberFormat="1" applyFont="1" applyFill="1" applyBorder="1" applyAlignment="1" applyProtection="1">
      <alignment horizontal="center" vertical="center" wrapText="1"/>
      <protection locked="0"/>
    </xf>
    <xf numFmtId="0" fontId="54" fillId="8" borderId="60" xfId="0" applyFont="1" applyFill="1" applyBorder="1" applyAlignment="1" applyProtection="1">
      <alignment horizontal="center" vertical="center" wrapText="1"/>
      <protection locked="0"/>
    </xf>
    <xf numFmtId="0" fontId="54" fillId="8" borderId="3" xfId="0" applyFont="1" applyFill="1" applyBorder="1" applyAlignment="1" applyProtection="1">
      <alignment horizontal="left" vertical="center" wrapText="1"/>
      <protection locked="0"/>
    </xf>
    <xf numFmtId="0" fontId="54" fillId="19" borderId="267" xfId="0" applyFont="1" applyFill="1" applyBorder="1" applyAlignment="1" applyProtection="1">
      <alignment horizontal="left" vertical="center" wrapText="1"/>
      <protection locked="0"/>
    </xf>
    <xf numFmtId="49" fontId="54" fillId="19" borderId="363" xfId="0" applyNumberFormat="1" applyFont="1" applyFill="1" applyBorder="1" applyAlignment="1" applyProtection="1">
      <alignment horizontal="center" vertical="center" wrapText="1"/>
      <protection locked="0"/>
    </xf>
    <xf numFmtId="0" fontId="54" fillId="19" borderId="268" xfId="0" applyFont="1" applyFill="1" applyBorder="1" applyAlignment="1" applyProtection="1">
      <alignment horizontal="center" vertical="center" wrapText="1"/>
      <protection locked="0"/>
    </xf>
    <xf numFmtId="0" fontId="54" fillId="19" borderId="362" xfId="0" applyFont="1" applyFill="1" applyBorder="1" applyAlignment="1" applyProtection="1">
      <alignment horizontal="left" vertical="center" wrapText="1"/>
      <protection locked="0"/>
    </xf>
    <xf numFmtId="0" fontId="54" fillId="17" borderId="53" xfId="0" applyFont="1" applyFill="1" applyBorder="1" applyAlignment="1" applyProtection="1">
      <alignment horizontal="left" vertical="center" wrapText="1"/>
      <protection locked="0"/>
    </xf>
    <xf numFmtId="0" fontId="54" fillId="17" borderId="53" xfId="0" applyFont="1" applyFill="1" applyBorder="1" applyAlignment="1" applyProtection="1">
      <alignment vertical="center" wrapText="1"/>
      <protection locked="0"/>
    </xf>
    <xf numFmtId="49" fontId="54" fillId="17" borderId="258" xfId="0" applyNumberFormat="1" applyFont="1" applyFill="1" applyBorder="1" applyAlignment="1" applyProtection="1">
      <alignment horizontal="center" vertical="center" wrapText="1"/>
      <protection locked="0"/>
    </xf>
    <xf numFmtId="0" fontId="54" fillId="17" borderId="259" xfId="0" applyFont="1" applyFill="1" applyBorder="1" applyAlignment="1" applyProtection="1">
      <alignment horizontal="center" vertical="center" wrapText="1"/>
      <protection locked="0"/>
    </xf>
    <xf numFmtId="0" fontId="54" fillId="17" borderId="47" xfId="0" applyFont="1" applyFill="1" applyBorder="1" applyAlignment="1" applyProtection="1">
      <alignment horizontal="left" vertical="center" wrapText="1"/>
      <protection locked="0"/>
    </xf>
    <xf numFmtId="0" fontId="54" fillId="8" borderId="29" xfId="0" applyFont="1" applyFill="1" applyBorder="1" applyAlignment="1" applyProtection="1">
      <alignment horizontal="left" vertical="center" wrapText="1"/>
      <protection locked="0"/>
    </xf>
    <xf numFmtId="0" fontId="54" fillId="8" borderId="29" xfId="0" applyFont="1" applyFill="1" applyBorder="1" applyAlignment="1" applyProtection="1">
      <alignment vertical="center" wrapText="1"/>
      <protection locked="0"/>
    </xf>
    <xf numFmtId="49" fontId="54" fillId="8" borderId="199" xfId="0" applyNumberFormat="1" applyFont="1" applyFill="1" applyBorder="1" applyAlignment="1" applyProtection="1">
      <alignment horizontal="center" vertical="center" wrapText="1"/>
      <protection locked="0"/>
    </xf>
    <xf numFmtId="0" fontId="54" fillId="8" borderId="200" xfId="0" applyFont="1" applyFill="1" applyBorder="1" applyAlignment="1" applyProtection="1">
      <alignment horizontal="center" vertical="center" wrapText="1"/>
      <protection locked="0"/>
    </xf>
    <xf numFmtId="0" fontId="54" fillId="8" borderId="28" xfId="0" applyFont="1" applyFill="1" applyBorder="1" applyAlignment="1" applyProtection="1">
      <alignment horizontal="left" vertical="center" wrapText="1"/>
      <protection locked="0"/>
    </xf>
    <xf numFmtId="49" fontId="54" fillId="0" borderId="219" xfId="0" applyNumberFormat="1" applyFont="1" applyBorder="1" applyAlignment="1" applyProtection="1">
      <alignment horizontal="left" vertical="center" wrapText="1" indent="1"/>
      <protection locked="0"/>
    </xf>
    <xf numFmtId="0" fontId="49" fillId="6" borderId="207" xfId="0" applyFont="1" applyFill="1" applyBorder="1" applyAlignment="1" applyProtection="1">
      <alignment horizontal="left" vertical="center" wrapText="1" indent="1"/>
      <protection locked="0"/>
    </xf>
    <xf numFmtId="49" fontId="54" fillId="0" borderId="224" xfId="0" applyNumberFormat="1" applyFont="1" applyBorder="1" applyAlignment="1" applyProtection="1">
      <alignment horizontal="left" vertical="center" wrapText="1" indent="1"/>
      <protection locked="0"/>
    </xf>
    <xf numFmtId="0" fontId="54" fillId="14" borderId="18" xfId="0" applyFont="1" applyFill="1" applyBorder="1" applyAlignment="1" applyProtection="1">
      <alignment horizontal="left" vertical="center" wrapText="1"/>
      <protection locked="0"/>
    </xf>
    <xf numFmtId="0" fontId="54" fillId="14" borderId="19" xfId="0" applyFont="1" applyFill="1" applyBorder="1" applyAlignment="1" applyProtection="1">
      <alignment horizontal="left" vertical="center" wrapText="1"/>
      <protection locked="0"/>
    </xf>
    <xf numFmtId="49" fontId="54" fillId="14" borderId="212" xfId="0" applyNumberFormat="1" applyFont="1" applyFill="1" applyBorder="1" applyAlignment="1" applyProtection="1">
      <alignment horizontal="left" vertical="center" wrapText="1" indent="1"/>
      <protection locked="0"/>
    </xf>
    <xf numFmtId="0" fontId="54" fillId="14" borderId="105" xfId="0" applyFont="1" applyFill="1" applyBorder="1" applyAlignment="1" applyProtection="1">
      <alignment horizontal="center" vertical="center" wrapText="1"/>
      <protection locked="0"/>
    </xf>
    <xf numFmtId="0" fontId="54" fillId="0" borderId="47" xfId="0" applyFont="1" applyBorder="1" applyAlignment="1" applyProtection="1">
      <alignment horizontal="left" vertical="center" wrapText="1"/>
      <protection locked="0"/>
    </xf>
    <xf numFmtId="0" fontId="54" fillId="0" borderId="53" xfId="0" applyFont="1" applyBorder="1" applyAlignment="1" applyProtection="1">
      <alignment horizontal="left" vertical="center" wrapText="1"/>
      <protection locked="0"/>
    </xf>
    <xf numFmtId="49" fontId="54" fillId="0" borderId="258" xfId="0" applyNumberFormat="1" applyFont="1" applyBorder="1" applyAlignment="1" applyProtection="1">
      <alignment horizontal="left" vertical="center" wrapText="1" indent="1"/>
      <protection locked="0"/>
    </xf>
    <xf numFmtId="0" fontId="54" fillId="0" borderId="259" xfId="0" applyFont="1" applyBorder="1" applyAlignment="1" applyProtection="1">
      <alignment horizontal="center" vertical="center" wrapText="1"/>
      <protection locked="0"/>
    </xf>
    <xf numFmtId="0" fontId="54" fillId="7" borderId="18" xfId="0" applyFont="1" applyFill="1" applyBorder="1" applyAlignment="1" applyProtection="1">
      <alignment horizontal="left" vertical="center" wrapText="1"/>
      <protection locked="0"/>
    </xf>
    <xf numFmtId="0" fontId="54" fillId="7" borderId="19" xfId="0" applyFont="1" applyFill="1" applyBorder="1" applyAlignment="1" applyProtection="1">
      <alignment horizontal="left" vertical="center" wrapText="1"/>
      <protection locked="0"/>
    </xf>
    <xf numFmtId="49" fontId="54" fillId="7" borderId="212" xfId="0" applyNumberFormat="1" applyFont="1" applyFill="1" applyBorder="1" applyAlignment="1" applyProtection="1">
      <alignment horizontal="left" vertical="center" wrapText="1" indent="1"/>
      <protection locked="0"/>
    </xf>
    <xf numFmtId="0" fontId="54" fillId="7" borderId="105" xfId="0" applyFont="1" applyFill="1" applyBorder="1" applyAlignment="1" applyProtection="1">
      <alignment horizontal="center" vertical="center" wrapText="1"/>
      <protection locked="0"/>
    </xf>
    <xf numFmtId="49" fontId="54" fillId="0" borderId="229" xfId="0" applyNumberFormat="1" applyFont="1" applyBorder="1" applyAlignment="1" applyProtection="1">
      <alignment horizontal="left" vertical="center" wrapText="1" indent="1"/>
      <protection locked="0"/>
    </xf>
    <xf numFmtId="0" fontId="49" fillId="6" borderId="224" xfId="0" applyFont="1" applyFill="1" applyBorder="1" applyAlignment="1" applyProtection="1">
      <alignment horizontal="left" vertical="center" wrapText="1" indent="1"/>
      <protection locked="0"/>
    </xf>
    <xf numFmtId="49" fontId="54" fillId="0" borderId="256" xfId="0" applyNumberFormat="1" applyFont="1" applyBorder="1" applyAlignment="1" applyProtection="1">
      <alignment horizontal="left" vertical="center" wrapText="1" indent="1"/>
      <protection locked="0"/>
    </xf>
    <xf numFmtId="49" fontId="54" fillId="0" borderId="252" xfId="0" applyNumberFormat="1" applyFont="1" applyBorder="1" applyAlignment="1" applyProtection="1">
      <alignment horizontal="left" vertical="center" wrapText="1" indent="1"/>
      <protection locked="0"/>
    </xf>
    <xf numFmtId="0" fontId="49" fillId="8" borderId="223" xfId="0" applyFont="1" applyFill="1" applyBorder="1" applyAlignment="1" applyProtection="1">
      <alignment horizontal="left" vertical="center" wrapText="1"/>
      <protection locked="0"/>
    </xf>
    <xf numFmtId="0" fontId="49" fillId="8" borderId="224" xfId="0" applyFont="1" applyFill="1" applyBorder="1" applyAlignment="1" applyProtection="1">
      <alignment horizontal="left" vertical="center" wrapText="1" indent="1"/>
      <protection locked="0"/>
    </xf>
    <xf numFmtId="0" fontId="49" fillId="8" borderId="225" xfId="0" applyFont="1" applyFill="1" applyBorder="1" applyAlignment="1" applyProtection="1">
      <alignment horizontal="center" vertical="center" wrapText="1"/>
      <protection locked="0"/>
    </xf>
    <xf numFmtId="0" fontId="49" fillId="8" borderId="222" xfId="0" applyFont="1" applyFill="1" applyBorder="1" applyAlignment="1" applyProtection="1">
      <alignment horizontal="left" vertical="center" wrapText="1"/>
      <protection locked="0"/>
    </xf>
    <xf numFmtId="49" fontId="54" fillId="0" borderId="212" xfId="0" applyNumberFormat="1" applyFont="1" applyBorder="1" applyAlignment="1" applyProtection="1">
      <alignment horizontal="left" vertical="center" wrapText="1" indent="1"/>
      <protection locked="0"/>
    </xf>
    <xf numFmtId="49" fontId="54" fillId="0" borderId="243" xfId="0" applyNumberFormat="1" applyFont="1" applyBorder="1" applyAlignment="1" applyProtection="1">
      <alignment horizontal="left" vertical="center" wrapText="1" indent="1"/>
      <protection locked="0"/>
    </xf>
    <xf numFmtId="49" fontId="54" fillId="19" borderId="261" xfId="0" applyNumberFormat="1" applyFont="1" applyFill="1" applyBorder="1" applyAlignment="1" applyProtection="1">
      <alignment horizontal="left" vertical="center" wrapText="1" indent="1"/>
      <protection locked="0"/>
    </xf>
    <xf numFmtId="0" fontId="54" fillId="7" borderId="50" xfId="0" applyFont="1" applyFill="1" applyBorder="1" applyAlignment="1" applyProtection="1">
      <alignment horizontal="left" vertical="center" wrapText="1"/>
      <protection locked="0"/>
    </xf>
    <xf numFmtId="0" fontId="54" fillId="7" borderId="269" xfId="0" applyFont="1" applyFill="1" applyBorder="1" applyAlignment="1" applyProtection="1">
      <alignment horizontal="left" vertical="center" wrapText="1"/>
      <protection locked="0"/>
    </xf>
    <xf numFmtId="49" fontId="54" fillId="7" borderId="270" xfId="0" applyNumberFormat="1" applyFont="1" applyFill="1" applyBorder="1" applyAlignment="1" applyProtection="1">
      <alignment horizontal="left" vertical="center" wrapText="1" indent="2"/>
      <protection locked="0"/>
    </xf>
    <xf numFmtId="0" fontId="54" fillId="7" borderId="271" xfId="0" applyFont="1" applyFill="1" applyBorder="1" applyAlignment="1" applyProtection="1">
      <alignment horizontal="center" vertical="center" wrapText="1"/>
      <protection locked="0"/>
    </xf>
    <xf numFmtId="0" fontId="54" fillId="8" borderId="108" xfId="0" applyFont="1" applyFill="1" applyBorder="1" applyAlignment="1" applyProtection="1">
      <alignment horizontal="left" vertical="center" wrapText="1"/>
      <protection locked="0"/>
    </xf>
    <xf numFmtId="0" fontId="54" fillId="8" borderId="124" xfId="0" applyFont="1" applyFill="1" applyBorder="1" applyAlignment="1" applyProtection="1">
      <alignment horizontal="left" vertical="center" wrapText="1"/>
      <protection locked="0"/>
    </xf>
    <xf numFmtId="49" fontId="54" fillId="8" borderId="204" xfId="0" applyNumberFormat="1" applyFont="1" applyFill="1" applyBorder="1" applyAlignment="1" applyProtection="1">
      <alignment horizontal="left" vertical="center" wrapText="1" indent="1"/>
      <protection locked="0"/>
    </xf>
    <xf numFmtId="0" fontId="54" fillId="8" borderId="197" xfId="0" applyFont="1" applyFill="1" applyBorder="1" applyAlignment="1" applyProtection="1">
      <alignment horizontal="center" vertical="center" wrapText="1"/>
      <protection locked="0"/>
    </xf>
    <xf numFmtId="0" fontId="54" fillId="2" borderId="218" xfId="0" applyFont="1" applyFill="1" applyBorder="1" applyAlignment="1" applyProtection="1">
      <alignment horizontal="left" vertical="center" wrapText="1"/>
      <protection locked="0"/>
    </xf>
    <xf numFmtId="0" fontId="54" fillId="2" borderId="255" xfId="0" applyFont="1" applyFill="1" applyBorder="1" applyAlignment="1" applyProtection="1">
      <alignment horizontal="left" vertical="center" wrapText="1"/>
      <protection locked="0"/>
    </xf>
    <xf numFmtId="49" fontId="54" fillId="0" borderId="205" xfId="0" applyNumberFormat="1" applyFont="1" applyBorder="1" applyAlignment="1" applyProtection="1">
      <alignment horizontal="left" vertical="center" wrapText="1" indent="1"/>
      <protection locked="0"/>
    </xf>
    <xf numFmtId="0" fontId="54" fillId="0" borderId="231" xfId="0" applyFont="1" applyBorder="1" applyAlignment="1" applyProtection="1">
      <alignment horizontal="left" vertical="center" wrapText="1"/>
      <protection locked="0"/>
    </xf>
    <xf numFmtId="49" fontId="54" fillId="0" borderId="233" xfId="0" applyNumberFormat="1" applyFont="1" applyBorder="1" applyAlignment="1" applyProtection="1">
      <alignment horizontal="left" vertical="center" wrapText="1" indent="1"/>
      <protection locked="0"/>
    </xf>
    <xf numFmtId="0" fontId="54" fillId="0" borderId="230" xfId="0" applyFont="1" applyBorder="1" applyAlignment="1" applyProtection="1">
      <alignment horizontal="center" vertical="center" wrapText="1"/>
      <protection locked="0"/>
    </xf>
    <xf numFmtId="0" fontId="54" fillId="0" borderId="228" xfId="0" applyFont="1" applyBorder="1" applyAlignment="1" applyProtection="1">
      <alignment horizontal="left" vertical="center" wrapText="1"/>
      <protection locked="0"/>
    </xf>
    <xf numFmtId="0" fontId="54" fillId="2" borderId="206" xfId="0" applyFont="1" applyFill="1" applyBorder="1" applyAlignment="1" applyProtection="1">
      <alignment horizontal="left" vertical="center" wrapText="1"/>
      <protection locked="0"/>
    </xf>
    <xf numFmtId="49" fontId="54" fillId="0" borderId="207" xfId="0" applyNumberFormat="1" applyFont="1" applyBorder="1" applyAlignment="1" applyProtection="1">
      <alignment horizontal="left" vertical="center" wrapText="1" indent="1"/>
      <protection locked="0"/>
    </xf>
    <xf numFmtId="49" fontId="54" fillId="0" borderId="211" xfId="0" applyNumberFormat="1" applyFont="1" applyBorder="1" applyAlignment="1" applyProtection="1">
      <alignment horizontal="left" vertical="center" wrapText="1" indent="1"/>
      <protection locked="0"/>
    </xf>
    <xf numFmtId="0" fontId="54" fillId="2" borderId="19" xfId="0" applyFont="1" applyFill="1" applyBorder="1" applyAlignment="1" applyProtection="1">
      <alignment horizontal="left" vertical="center" wrapText="1"/>
      <protection locked="0"/>
    </xf>
    <xf numFmtId="49" fontId="54" fillId="14" borderId="199" xfId="0" applyNumberFormat="1" applyFont="1" applyFill="1" applyBorder="1" applyAlignment="1" applyProtection="1">
      <alignment horizontal="left" vertical="center" wrapText="1" indent="1"/>
      <protection locked="0"/>
    </xf>
    <xf numFmtId="0" fontId="54" fillId="14" borderId="200" xfId="0" applyFont="1" applyFill="1" applyBorder="1" applyAlignment="1" applyProtection="1">
      <alignment horizontal="center" vertical="center" wrapText="1"/>
      <protection locked="0"/>
    </xf>
    <xf numFmtId="0" fontId="54" fillId="14" borderId="28" xfId="0" applyFont="1" applyFill="1" applyBorder="1" applyAlignment="1" applyProtection="1">
      <alignment horizontal="left" vertical="center" wrapText="1"/>
      <protection locked="0"/>
    </xf>
    <xf numFmtId="49" fontId="54" fillId="19" borderId="199" xfId="0" applyNumberFormat="1" applyFont="1" applyFill="1" applyBorder="1" applyAlignment="1" applyProtection="1">
      <alignment horizontal="left" vertical="center" wrapText="1" indent="1"/>
      <protection locked="0"/>
    </xf>
    <xf numFmtId="0" fontId="54" fillId="19" borderId="29" xfId="0" applyFont="1" applyFill="1" applyBorder="1" applyAlignment="1" applyProtection="1">
      <alignment horizontal="left" vertical="center" wrapText="1"/>
      <protection locked="0"/>
    </xf>
    <xf numFmtId="49" fontId="54" fillId="14" borderId="213" xfId="0" applyNumberFormat="1" applyFont="1" applyFill="1" applyBorder="1" applyAlignment="1" applyProtection="1">
      <alignment horizontal="left" vertical="center" wrapText="1" indent="1"/>
      <protection locked="0"/>
    </xf>
    <xf numFmtId="0" fontId="54" fillId="2" borderId="251" xfId="0" applyFont="1" applyFill="1" applyBorder="1" applyAlignment="1" applyProtection="1">
      <alignment horizontal="left" vertical="center" wrapText="1"/>
      <protection locked="0"/>
    </xf>
    <xf numFmtId="0" fontId="54" fillId="14" borderId="53" xfId="0" applyFont="1" applyFill="1" applyBorder="1" applyAlignment="1" applyProtection="1">
      <alignment horizontal="left" vertical="center" wrapText="1"/>
      <protection locked="0"/>
    </xf>
    <xf numFmtId="49" fontId="54" fillId="14" borderId="258" xfId="0" applyNumberFormat="1" applyFont="1" applyFill="1" applyBorder="1" applyAlignment="1" applyProtection="1">
      <alignment horizontal="left" vertical="center" wrapText="1" indent="1"/>
      <protection locked="0"/>
    </xf>
    <xf numFmtId="0" fontId="54" fillId="14" borderId="259" xfId="0" applyFont="1" applyFill="1" applyBorder="1" applyAlignment="1" applyProtection="1">
      <alignment horizontal="center" vertical="center" wrapText="1"/>
      <protection locked="0"/>
    </xf>
    <xf numFmtId="0" fontId="54" fillId="14" borderId="47" xfId="0" applyFont="1" applyFill="1" applyBorder="1" applyAlignment="1" applyProtection="1">
      <alignment horizontal="left" vertical="center" wrapText="1"/>
      <protection locked="0"/>
    </xf>
    <xf numFmtId="49" fontId="54" fillId="19" borderId="363" xfId="0" applyNumberFormat="1" applyFont="1" applyFill="1" applyBorder="1" applyAlignment="1" applyProtection="1">
      <alignment horizontal="left" vertical="center" wrapText="1" indent="1"/>
      <protection locked="0"/>
    </xf>
    <xf numFmtId="49" fontId="54" fillId="19" borderId="270" xfId="0" applyNumberFormat="1" applyFont="1" applyFill="1" applyBorder="1" applyAlignment="1" applyProtection="1">
      <alignment horizontal="left" vertical="center" wrapText="1" indent="1"/>
      <protection locked="0"/>
    </xf>
    <xf numFmtId="0" fontId="54" fillId="19" borderId="365" xfId="0" applyFont="1" applyFill="1" applyBorder="1" applyAlignment="1" applyProtection="1">
      <alignment horizontal="left" vertical="center" wrapText="1"/>
      <protection locked="0"/>
    </xf>
    <xf numFmtId="0" fontId="54" fillId="19" borderId="269" xfId="0" applyFont="1" applyFill="1" applyBorder="1" applyAlignment="1" applyProtection="1">
      <alignment horizontal="left" vertical="center" wrapText="1"/>
      <protection locked="0"/>
    </xf>
    <xf numFmtId="0" fontId="54" fillId="17" borderId="59" xfId="0" applyFont="1" applyFill="1" applyBorder="1" applyAlignment="1" applyProtection="1">
      <alignment vertical="center" wrapText="1"/>
      <protection locked="0"/>
    </xf>
    <xf numFmtId="49" fontId="54" fillId="17" borderId="258" xfId="0" applyNumberFormat="1" applyFont="1" applyFill="1" applyBorder="1" applyAlignment="1" applyProtection="1">
      <alignment horizontal="left" vertical="center" wrapText="1" indent="1"/>
      <protection locked="0"/>
    </xf>
    <xf numFmtId="0" fontId="54" fillId="14" borderId="55" xfId="0" applyFont="1" applyFill="1" applyBorder="1" applyAlignment="1" applyProtection="1">
      <alignment horizontal="left" vertical="center" wrapText="1"/>
      <protection locked="0"/>
    </xf>
    <xf numFmtId="49" fontId="54" fillId="14" borderId="211" xfId="0" applyNumberFormat="1" applyFont="1" applyFill="1" applyBorder="1" applyAlignment="1" applyProtection="1">
      <alignment horizontal="left" vertical="center" wrapText="1" indent="1"/>
      <protection locked="0"/>
    </xf>
    <xf numFmtId="0" fontId="54" fillId="14" borderId="116" xfId="0" applyFont="1" applyFill="1" applyBorder="1" applyAlignment="1" applyProtection="1">
      <alignment horizontal="center" vertical="center" wrapText="1"/>
      <protection locked="0"/>
    </xf>
    <xf numFmtId="0" fontId="54" fillId="14" borderId="13" xfId="0" applyFont="1" applyFill="1" applyBorder="1" applyAlignment="1" applyProtection="1">
      <alignment horizontal="left" vertical="center" wrapText="1"/>
      <protection locked="0"/>
    </xf>
    <xf numFmtId="0" fontId="54" fillId="14" borderId="14" xfId="0" applyFont="1" applyFill="1" applyBorder="1" applyAlignment="1" applyProtection="1">
      <alignment horizontal="left" vertical="center" wrapText="1"/>
      <protection locked="0"/>
    </xf>
    <xf numFmtId="0" fontId="54" fillId="14" borderId="367" xfId="0" applyFont="1" applyFill="1" applyBorder="1" applyAlignment="1" applyProtection="1">
      <alignment horizontal="left" vertical="center" wrapText="1"/>
      <protection locked="0"/>
    </xf>
    <xf numFmtId="0" fontId="54" fillId="14" borderId="25" xfId="0" applyFont="1" applyFill="1" applyBorder="1" applyAlignment="1" applyProtection="1">
      <alignment horizontal="left" vertical="center" wrapText="1"/>
      <protection locked="0"/>
    </xf>
    <xf numFmtId="49" fontId="54" fillId="19" borderId="23" xfId="0" applyNumberFormat="1" applyFont="1" applyFill="1" applyBorder="1" applyAlignment="1" applyProtection="1">
      <alignment horizontal="left" vertical="center" wrapText="1"/>
      <protection locked="0"/>
    </xf>
    <xf numFmtId="0" fontId="54" fillId="14" borderId="50" xfId="0" applyFont="1" applyFill="1" applyBorder="1" applyAlignment="1" applyProtection="1">
      <alignment horizontal="left" vertical="center" wrapText="1"/>
      <protection locked="0"/>
    </xf>
    <xf numFmtId="0" fontId="54" fillId="14" borderId="269" xfId="0" applyFont="1" applyFill="1" applyBorder="1" applyAlignment="1" applyProtection="1">
      <alignment horizontal="left" vertical="center" wrapText="1"/>
      <protection locked="0"/>
    </xf>
    <xf numFmtId="49" fontId="54" fillId="14" borderId="270" xfId="0" applyNumberFormat="1" applyFont="1" applyFill="1" applyBorder="1" applyAlignment="1" applyProtection="1">
      <alignment horizontal="center" vertical="center" wrapText="1"/>
      <protection locked="0"/>
    </xf>
    <xf numFmtId="0" fontId="54" fillId="14" borderId="271" xfId="0" applyFont="1" applyFill="1" applyBorder="1" applyAlignment="1" applyProtection="1">
      <alignment horizontal="center" vertical="center" wrapText="1"/>
      <protection locked="0"/>
    </xf>
    <xf numFmtId="0" fontId="54" fillId="19" borderId="19" xfId="0" applyFont="1" applyFill="1" applyBorder="1" applyAlignment="1" applyProtection="1">
      <alignment horizontal="left" vertical="center" wrapText="1"/>
      <protection locked="0"/>
    </xf>
    <xf numFmtId="0" fontId="54" fillId="17" borderId="374" xfId="0" applyFont="1" applyFill="1" applyBorder="1" applyAlignment="1" applyProtection="1">
      <alignment vertical="center" wrapText="1"/>
      <protection locked="0"/>
    </xf>
    <xf numFmtId="49" fontId="54" fillId="17" borderId="376" xfId="0" applyNumberFormat="1" applyFont="1" applyFill="1" applyBorder="1" applyAlignment="1" applyProtection="1">
      <alignment horizontal="center" vertical="center" wrapText="1"/>
      <protection locked="0"/>
    </xf>
    <xf numFmtId="0" fontId="54" fillId="17" borderId="390" xfId="0" applyFont="1" applyFill="1" applyBorder="1" applyAlignment="1" applyProtection="1">
      <alignment horizontal="center" vertical="center" wrapText="1"/>
      <protection locked="0"/>
    </xf>
    <xf numFmtId="0" fontId="54" fillId="17" borderId="375" xfId="0" applyFont="1" applyFill="1" applyBorder="1" applyAlignment="1" applyProtection="1">
      <alignment horizontal="left" vertical="center" wrapText="1"/>
      <protection locked="0"/>
    </xf>
    <xf numFmtId="0" fontId="54" fillId="17" borderId="374" xfId="0" applyFont="1" applyFill="1" applyBorder="1" applyAlignment="1" applyProtection="1">
      <alignment horizontal="left" vertical="center" wrapText="1"/>
      <protection locked="0"/>
    </xf>
    <xf numFmtId="0" fontId="54" fillId="2" borderId="80" xfId="0" applyFont="1" applyFill="1" applyBorder="1" applyAlignment="1" applyProtection="1">
      <alignment horizontal="left" vertical="center" wrapText="1"/>
      <protection locked="0"/>
    </xf>
    <xf numFmtId="0" fontId="54" fillId="2" borderId="84" xfId="0" applyFont="1" applyFill="1" applyBorder="1" applyAlignment="1" applyProtection="1">
      <alignment horizontal="left" vertical="center" wrapText="1"/>
      <protection locked="0"/>
    </xf>
    <xf numFmtId="49" fontId="54" fillId="2" borderId="364" xfId="0" applyNumberFormat="1" applyFont="1" applyFill="1" applyBorder="1" applyAlignment="1" applyProtection="1">
      <alignment horizontal="center" vertical="center" wrapText="1"/>
      <protection locked="0"/>
    </xf>
    <xf numFmtId="0" fontId="54" fillId="2" borderId="196" xfId="0" applyFont="1" applyFill="1" applyBorder="1" applyAlignment="1" applyProtection="1">
      <alignment horizontal="center" vertical="center" wrapText="1"/>
      <protection locked="0"/>
    </xf>
    <xf numFmtId="0" fontId="54" fillId="14" borderId="270" xfId="0" applyFont="1" applyFill="1" applyBorder="1" applyAlignment="1" applyProtection="1">
      <alignment horizontal="left" vertical="center" wrapText="1" indent="1"/>
      <protection locked="0"/>
    </xf>
    <xf numFmtId="0" fontId="54" fillId="14" borderId="365" xfId="0" applyFont="1" applyFill="1" applyBorder="1" applyAlignment="1" applyProtection="1">
      <alignment horizontal="center" vertical="center" wrapText="1"/>
      <protection locked="0"/>
    </xf>
    <xf numFmtId="0" fontId="54" fillId="14" borderId="269" xfId="0" applyFont="1" applyFill="1" applyBorder="1" applyAlignment="1" applyProtection="1">
      <alignment horizontal="center" vertical="center" wrapText="1"/>
      <protection locked="0"/>
    </xf>
    <xf numFmtId="0" fontId="54" fillId="0" borderId="273" xfId="0" applyFont="1" applyBorder="1" applyAlignment="1" applyProtection="1">
      <alignment horizontal="left" vertical="center" wrapText="1"/>
      <protection locked="0"/>
    </xf>
    <xf numFmtId="0" fontId="54" fillId="0" borderId="229" xfId="0" applyFont="1" applyBorder="1" applyAlignment="1" applyProtection="1">
      <alignment horizontal="left" vertical="center" wrapText="1" indent="1"/>
      <protection locked="0"/>
    </xf>
    <xf numFmtId="0" fontId="54" fillId="0" borderId="207" xfId="0" applyFont="1" applyBorder="1" applyAlignment="1" applyProtection="1">
      <alignment horizontal="left" vertical="center" wrapText="1" indent="1"/>
      <protection locked="0"/>
    </xf>
    <xf numFmtId="0" fontId="54" fillId="2" borderId="207" xfId="0" applyFont="1" applyFill="1" applyBorder="1" applyAlignment="1" applyProtection="1">
      <alignment horizontal="left" vertical="center" wrapText="1" indent="1"/>
      <protection locked="0"/>
    </xf>
    <xf numFmtId="49" fontId="51" fillId="14" borderId="211" xfId="0" applyNumberFormat="1" applyFont="1" applyFill="1" applyBorder="1" applyAlignment="1" applyProtection="1">
      <alignment horizontal="left" vertical="center" wrapText="1" indent="1"/>
      <protection locked="0"/>
    </xf>
    <xf numFmtId="0" fontId="54" fillId="14" borderId="12" xfId="0" applyFont="1" applyFill="1" applyBorder="1" applyAlignment="1" applyProtection="1">
      <alignment horizontal="center" vertical="center" wrapText="1"/>
      <protection locked="0"/>
    </xf>
    <xf numFmtId="0" fontId="54" fillId="2" borderId="431" xfId="0" applyFont="1" applyFill="1" applyBorder="1" applyAlignment="1" applyProtection="1">
      <alignment horizontal="left" vertical="center" wrapText="1"/>
      <protection locked="0"/>
    </xf>
    <xf numFmtId="0" fontId="51" fillId="2" borderId="391" xfId="0" applyFont="1" applyFill="1" applyBorder="1" applyAlignment="1" applyProtection="1">
      <alignment horizontal="left" vertical="center" wrapText="1" indent="1"/>
      <protection locked="0"/>
    </xf>
    <xf numFmtId="0" fontId="54" fillId="0" borderId="431" xfId="0" applyFont="1" applyBorder="1" applyAlignment="1" applyProtection="1">
      <alignment horizontal="left" vertical="center" wrapText="1"/>
      <protection locked="0"/>
    </xf>
    <xf numFmtId="0" fontId="54" fillId="0" borderId="9" xfId="0" applyFont="1" applyBorder="1" applyAlignment="1" applyProtection="1">
      <alignment horizontal="left" vertical="center" wrapText="1"/>
      <protection locked="0"/>
    </xf>
    <xf numFmtId="49" fontId="54" fillId="0" borderId="198" xfId="0" applyNumberFormat="1" applyFont="1" applyBorder="1" applyAlignment="1" applyProtection="1">
      <alignment horizontal="left" vertical="center" wrapText="1" indent="1"/>
      <protection locked="0"/>
    </xf>
    <xf numFmtId="0" fontId="54" fillId="0" borderId="7" xfId="0" applyFont="1" applyBorder="1" applyAlignment="1" applyProtection="1">
      <alignment horizontal="center" vertical="center" wrapText="1"/>
      <protection locked="0"/>
    </xf>
    <xf numFmtId="0" fontId="54" fillId="0" borderId="8" xfId="0" applyFont="1" applyBorder="1" applyAlignment="1" applyProtection="1">
      <alignment horizontal="left" vertical="center" wrapText="1"/>
      <protection locked="0"/>
    </xf>
    <xf numFmtId="0" fontId="49" fillId="6" borderId="222" xfId="0" applyFont="1" applyFill="1" applyBorder="1" applyAlignment="1" applyProtection="1">
      <alignment horizontal="center" vertical="center" wrapText="1"/>
      <protection locked="0"/>
    </xf>
    <xf numFmtId="49" fontId="54" fillId="19" borderId="212" xfId="0" applyNumberFormat="1" applyFont="1" applyFill="1" applyBorder="1" applyAlignment="1" applyProtection="1">
      <alignment horizontal="left" vertical="center" wrapText="1" indent="1"/>
      <protection locked="0"/>
    </xf>
    <xf numFmtId="0" fontId="54" fillId="19" borderId="18" xfId="0" applyFont="1" applyFill="1" applyBorder="1" applyAlignment="1" applyProtection="1">
      <alignment horizontal="center" vertical="center" wrapText="1"/>
      <protection locked="0"/>
    </xf>
    <xf numFmtId="0" fontId="54" fillId="19" borderId="15" xfId="0" applyFont="1" applyFill="1" applyBorder="1" applyAlignment="1" applyProtection="1">
      <alignment horizontal="left" vertical="center" wrapText="1"/>
      <protection locked="0"/>
    </xf>
    <xf numFmtId="0" fontId="54" fillId="0" borderId="252" xfId="0" applyFont="1" applyBorder="1" applyAlignment="1" applyProtection="1">
      <alignment horizontal="left" vertical="center" wrapText="1" indent="1"/>
      <protection locked="0"/>
    </xf>
    <xf numFmtId="0" fontId="54" fillId="0" borderId="361" xfId="0" applyFont="1" applyBorder="1" applyAlignment="1" applyProtection="1">
      <alignment horizontal="left" vertical="center" wrapText="1"/>
      <protection locked="0"/>
    </xf>
    <xf numFmtId="0" fontId="54" fillId="0" borderId="256" xfId="0" applyFont="1" applyBorder="1" applyAlignment="1" applyProtection="1">
      <alignment horizontal="left" vertical="center" wrapText="1" indent="1"/>
      <protection locked="0"/>
    </xf>
    <xf numFmtId="0" fontId="54" fillId="0" borderId="432" xfId="0" applyFont="1" applyBorder="1" applyAlignment="1" applyProtection="1">
      <alignment horizontal="left" vertical="center" wrapText="1"/>
      <protection locked="0"/>
    </xf>
    <xf numFmtId="49" fontId="54" fillId="0" borderId="394" xfId="0" applyNumberFormat="1" applyFont="1" applyBorder="1" applyAlignment="1" applyProtection="1">
      <alignment horizontal="left" vertical="center" wrapText="1" indent="1"/>
      <protection locked="0"/>
    </xf>
    <xf numFmtId="0" fontId="54" fillId="0" borderId="113" xfId="0" applyFont="1" applyBorder="1" applyAlignment="1" applyProtection="1">
      <alignment horizontal="left" vertical="center" wrapText="1"/>
      <protection locked="0"/>
    </xf>
    <xf numFmtId="0" fontId="54" fillId="14" borderId="38" xfId="0" applyFont="1" applyFill="1" applyBorder="1" applyAlignment="1" applyProtection="1">
      <alignment horizontal="left" vertical="center" wrapText="1"/>
      <protection locked="0"/>
    </xf>
    <xf numFmtId="0" fontId="54" fillId="14" borderId="52" xfId="0" applyFont="1" applyFill="1" applyBorder="1" applyAlignment="1" applyProtection="1">
      <alignment horizontal="left" vertical="center" wrapText="1"/>
      <protection locked="0"/>
    </xf>
    <xf numFmtId="49" fontId="54" fillId="14" borderId="245" xfId="0" applyNumberFormat="1" applyFont="1" applyFill="1" applyBorder="1" applyAlignment="1" applyProtection="1">
      <alignment horizontal="left" vertical="center" wrapText="1" indent="1"/>
      <protection locked="0"/>
    </xf>
    <xf numFmtId="0" fontId="54" fillId="14" borderId="88" xfId="0" applyFont="1" applyFill="1" applyBorder="1" applyAlignment="1" applyProtection="1">
      <alignment horizontal="center" vertical="center" wrapText="1"/>
      <protection locked="0"/>
    </xf>
    <xf numFmtId="0" fontId="49" fillId="6" borderId="256" xfId="0" applyFont="1" applyFill="1" applyBorder="1" applyAlignment="1" applyProtection="1">
      <alignment horizontal="left" vertical="center" wrapText="1" indent="1"/>
      <protection locked="0"/>
    </xf>
    <xf numFmtId="49" fontId="54" fillId="17" borderId="261" xfId="0" applyNumberFormat="1" applyFont="1" applyFill="1" applyBorder="1" applyAlignment="1" applyProtection="1">
      <alignment horizontal="left" vertical="center" wrapText="1" indent="1"/>
      <protection locked="0"/>
    </xf>
    <xf numFmtId="0" fontId="54" fillId="0" borderId="433" xfId="0" applyFont="1" applyBorder="1" applyAlignment="1" applyProtection="1">
      <alignment horizontal="left" vertical="center" wrapText="1"/>
      <protection locked="0"/>
    </xf>
    <xf numFmtId="0" fontId="54" fillId="0" borderId="434" xfId="0" applyFont="1" applyBorder="1" applyAlignment="1" applyProtection="1">
      <alignment horizontal="center" vertical="center" wrapText="1"/>
      <protection locked="0"/>
    </xf>
    <xf numFmtId="0" fontId="54" fillId="0" borderId="435" xfId="0" applyFont="1" applyBorder="1" applyAlignment="1" applyProtection="1">
      <alignment horizontal="center" vertical="center" wrapText="1"/>
      <protection locked="0"/>
    </xf>
    <xf numFmtId="0" fontId="54" fillId="0" borderId="435" xfId="0" applyFont="1" applyBorder="1" applyAlignment="1" applyProtection="1">
      <alignment horizontal="left" vertical="center" wrapText="1"/>
      <protection locked="0"/>
    </xf>
    <xf numFmtId="0" fontId="54" fillId="0" borderId="436" xfId="0" applyFont="1" applyBorder="1" applyAlignment="1" applyProtection="1">
      <alignment horizontal="left" vertical="center" wrapText="1"/>
      <protection locked="0"/>
    </xf>
    <xf numFmtId="0" fontId="54" fillId="0" borderId="224" xfId="0" applyFont="1" applyBorder="1" applyAlignment="1" applyProtection="1">
      <alignment horizontal="left" vertical="center" wrapText="1" indent="1"/>
      <protection locked="0"/>
    </xf>
    <xf numFmtId="0" fontId="54" fillId="14" borderId="212" xfId="0" applyFont="1" applyFill="1" applyBorder="1" applyAlignment="1" applyProtection="1">
      <alignment horizontal="left" vertical="center" wrapText="1" indent="1"/>
      <protection locked="0"/>
    </xf>
    <xf numFmtId="49" fontId="54" fillId="14" borderId="105" xfId="0" applyNumberFormat="1" applyFont="1" applyFill="1" applyBorder="1" applyAlignment="1" applyProtection="1">
      <alignment horizontal="center" vertical="center" wrapText="1"/>
      <protection locked="0"/>
    </xf>
    <xf numFmtId="0" fontId="54" fillId="19" borderId="44" xfId="0" applyFont="1" applyFill="1" applyBorder="1" applyAlignment="1" applyProtection="1">
      <alignment horizontal="left" vertical="center" wrapText="1"/>
      <protection locked="0"/>
    </xf>
    <xf numFmtId="49" fontId="54" fillId="19" borderId="258" xfId="0" applyNumberFormat="1" applyFont="1" applyFill="1" applyBorder="1" applyAlignment="1" applyProtection="1">
      <alignment horizontal="left" vertical="center" wrapText="1" indent="1"/>
      <protection locked="0"/>
    </xf>
    <xf numFmtId="0" fontId="54" fillId="19" borderId="53" xfId="0" applyFont="1" applyFill="1" applyBorder="1" applyAlignment="1" applyProtection="1">
      <alignment horizontal="left" vertical="center" wrapText="1"/>
      <protection locked="0"/>
    </xf>
    <xf numFmtId="0" fontId="54" fillId="0" borderId="211" xfId="0" applyFont="1" applyBorder="1" applyAlignment="1" applyProtection="1">
      <alignment horizontal="left" vertical="center" wrapText="1" indent="1"/>
      <protection locked="0"/>
    </xf>
    <xf numFmtId="49" fontId="54" fillId="0" borderId="437" xfId="0" applyNumberFormat="1" applyFont="1" applyBorder="1" applyAlignment="1" applyProtection="1">
      <alignment horizontal="left" vertical="center" wrapText="1" indent="1"/>
      <protection locked="0"/>
    </xf>
    <xf numFmtId="0" fontId="49" fillId="24" borderId="223" xfId="0" applyFont="1" applyFill="1" applyBorder="1" applyAlignment="1" applyProtection="1">
      <alignment horizontal="left" vertical="center" wrapText="1"/>
      <protection locked="0"/>
    </xf>
    <xf numFmtId="0" fontId="49" fillId="24" borderId="224" xfId="0" applyFont="1" applyFill="1" applyBorder="1" applyAlignment="1" applyProtection="1">
      <alignment horizontal="left" vertical="center" wrapText="1" indent="1"/>
      <protection locked="0"/>
    </xf>
    <xf numFmtId="0" fontId="49" fillId="24" borderId="225" xfId="0" applyFont="1" applyFill="1" applyBorder="1" applyAlignment="1" applyProtection="1">
      <alignment horizontal="center" vertical="center" wrapText="1"/>
      <protection locked="0"/>
    </xf>
    <xf numFmtId="0" fontId="49" fillId="24" borderId="222" xfId="0" applyFont="1" applyFill="1" applyBorder="1" applyAlignment="1" applyProtection="1">
      <alignment horizontal="left" vertical="center" wrapText="1"/>
      <protection locked="0"/>
    </xf>
    <xf numFmtId="49" fontId="54" fillId="19" borderId="376" xfId="0" applyNumberFormat="1" applyFont="1" applyFill="1" applyBorder="1" applyAlignment="1" applyProtection="1">
      <alignment horizontal="left" vertical="center" wrapText="1" indent="1"/>
      <protection locked="0"/>
    </xf>
    <xf numFmtId="49" fontId="54" fillId="0" borderId="364" xfId="0" applyNumberFormat="1" applyFont="1" applyBorder="1" applyAlignment="1" applyProtection="1">
      <alignment horizontal="left" vertical="center" wrapText="1" indent="1"/>
      <protection locked="0"/>
    </xf>
    <xf numFmtId="0" fontId="54" fillId="17" borderId="52" xfId="0" applyFont="1" applyFill="1" applyBorder="1" applyAlignment="1" applyProtection="1">
      <alignment horizontal="left" vertical="center" wrapText="1"/>
      <protection locked="0"/>
    </xf>
    <xf numFmtId="0" fontId="54" fillId="17" borderId="245" xfId="0" applyFont="1" applyFill="1" applyBorder="1" applyAlignment="1" applyProtection="1">
      <alignment horizontal="left" vertical="center" wrapText="1" indent="1"/>
      <protection locked="0"/>
    </xf>
    <xf numFmtId="49" fontId="54" fillId="17" borderId="88" xfId="0" applyNumberFormat="1" applyFont="1" applyFill="1" applyBorder="1" applyAlignment="1" applyProtection="1">
      <alignment horizontal="center" vertical="center" wrapText="1"/>
      <protection locked="0"/>
    </xf>
    <xf numFmtId="0" fontId="54" fillId="17" borderId="88" xfId="0" applyFont="1" applyFill="1" applyBorder="1" applyAlignment="1" applyProtection="1">
      <alignment horizontal="center" vertical="center" wrapText="1"/>
      <protection locked="0"/>
    </xf>
    <xf numFmtId="0" fontId="54" fillId="17" borderId="38" xfId="0" applyFont="1" applyFill="1" applyBorder="1" applyAlignment="1" applyProtection="1">
      <alignment horizontal="left" vertical="center" wrapText="1"/>
      <protection locked="0"/>
    </xf>
    <xf numFmtId="49" fontId="54" fillId="2" borderId="272" xfId="0" applyNumberFormat="1" applyFont="1" applyFill="1" applyBorder="1" applyAlignment="1" applyProtection="1">
      <alignment horizontal="left" vertical="center" wrapText="1" indent="1"/>
      <protection locked="0"/>
    </xf>
    <xf numFmtId="0" fontId="48" fillId="17" borderId="306" xfId="0" applyFont="1" applyFill="1" applyBorder="1" applyAlignment="1">
      <alignment horizontal="center" vertical="center" wrapText="1"/>
    </xf>
    <xf numFmtId="0" fontId="49" fillId="0" borderId="316" xfId="0" applyFont="1" applyBorder="1" applyAlignment="1">
      <alignment horizontal="left" vertical="center" wrapText="1"/>
    </xf>
    <xf numFmtId="0" fontId="49" fillId="0" borderId="312" xfId="0" applyFont="1" applyBorder="1" applyAlignment="1">
      <alignment horizontal="left" vertical="center" wrapText="1"/>
    </xf>
    <xf numFmtId="0" fontId="49" fillId="0" borderId="320" xfId="0" applyFont="1" applyBorder="1" applyAlignment="1">
      <alignment horizontal="left" vertical="center" wrapText="1"/>
    </xf>
    <xf numFmtId="0" fontId="49" fillId="0" borderId="324" xfId="0" applyFont="1" applyBorder="1" applyAlignment="1">
      <alignment horizontal="left" vertical="center" wrapText="1"/>
    </xf>
    <xf numFmtId="0" fontId="49" fillId="0" borderId="325" xfId="0" applyFont="1" applyBorder="1" applyAlignment="1">
      <alignment horizontal="left" vertical="center" wrapText="1"/>
    </xf>
    <xf numFmtId="0" fontId="49" fillId="0" borderId="318" xfId="0" applyFont="1" applyBorder="1" applyAlignment="1">
      <alignment horizontal="left" vertical="center" wrapText="1"/>
    </xf>
    <xf numFmtId="0" fontId="49" fillId="0" borderId="319" xfId="0" applyFont="1" applyBorder="1" applyAlignment="1">
      <alignment horizontal="left" vertical="center" wrapText="1"/>
    </xf>
    <xf numFmtId="0" fontId="49" fillId="19" borderId="438" xfId="0" applyFont="1" applyFill="1" applyBorder="1" applyAlignment="1" applyProtection="1">
      <alignment horizontal="left" vertical="center" wrapText="1"/>
      <protection locked="0"/>
    </xf>
    <xf numFmtId="0" fontId="49" fillId="14" borderId="307" xfId="0" applyFont="1" applyFill="1" applyBorder="1" applyAlignment="1" applyProtection="1">
      <alignment horizontal="left" vertical="center" wrapText="1"/>
      <protection locked="0"/>
    </xf>
    <xf numFmtId="0" fontId="49" fillId="14" borderId="439" xfId="0" applyFont="1" applyFill="1" applyBorder="1" applyAlignment="1" applyProtection="1">
      <alignment horizontal="left" vertical="center" wrapText="1"/>
      <protection locked="0"/>
    </xf>
    <xf numFmtId="0" fontId="49" fillId="6" borderId="321" xfId="0" applyFont="1" applyFill="1" applyBorder="1" applyAlignment="1" applyProtection="1">
      <alignment horizontal="left" vertical="center" wrapText="1"/>
      <protection locked="0"/>
    </xf>
    <xf numFmtId="0" fontId="49" fillId="6" borderId="312" xfId="0" applyFont="1" applyFill="1" applyBorder="1" applyAlignment="1" applyProtection="1">
      <alignment horizontal="left" vertical="center" wrapText="1"/>
      <protection locked="0"/>
    </xf>
    <xf numFmtId="0" fontId="49" fillId="6" borderId="317" xfId="0" applyFont="1" applyFill="1" applyBorder="1" applyAlignment="1" applyProtection="1">
      <alignment horizontal="left" vertical="center" wrapText="1"/>
      <protection locked="0"/>
    </xf>
    <xf numFmtId="0" fontId="49" fillId="6" borderId="307" xfId="0" applyFont="1" applyFill="1" applyBorder="1" applyAlignment="1">
      <alignment horizontal="left" vertical="center" wrapText="1"/>
    </xf>
    <xf numFmtId="0" fontId="49" fillId="6" borderId="318" xfId="0" applyFont="1" applyFill="1" applyBorder="1" applyAlignment="1" applyProtection="1">
      <alignment horizontal="left" vertical="center" wrapText="1"/>
      <protection locked="0"/>
    </xf>
    <xf numFmtId="0" fontId="49" fillId="14" borderId="314" xfId="0" applyFont="1" applyFill="1" applyBorder="1" applyAlignment="1" applyProtection="1">
      <alignment horizontal="left" vertical="center" wrapText="1"/>
      <protection locked="0"/>
    </xf>
    <xf numFmtId="0" fontId="49" fillId="6" borderId="306" xfId="0" applyFont="1" applyFill="1" applyBorder="1" applyAlignment="1">
      <alignment horizontal="left" vertical="center" wrapText="1"/>
    </xf>
    <xf numFmtId="0" fontId="49" fillId="14" borderId="311" xfId="0" applyFont="1" applyFill="1" applyBorder="1" applyAlignment="1" applyProtection="1">
      <alignment horizontal="left" vertical="center" wrapText="1"/>
      <protection locked="0"/>
    </xf>
    <xf numFmtId="0" fontId="49" fillId="14" borderId="313" xfId="0" applyFont="1" applyFill="1" applyBorder="1" applyAlignment="1" applyProtection="1">
      <alignment horizontal="left" vertical="center" wrapText="1"/>
      <protection locked="0"/>
    </xf>
    <xf numFmtId="0" fontId="49" fillId="2" borderId="321" xfId="0" applyFont="1" applyFill="1" applyBorder="1" applyAlignment="1" applyProtection="1">
      <alignment horizontal="left" vertical="center" wrapText="1"/>
      <protection locked="0"/>
    </xf>
    <xf numFmtId="0" fontId="49" fillId="6" borderId="317" xfId="0" applyFont="1" applyFill="1" applyBorder="1" applyAlignment="1">
      <alignment horizontal="left" vertical="center" wrapText="1"/>
    </xf>
    <xf numFmtId="0" fontId="49" fillId="2" borderId="318" xfId="0" applyFont="1" applyFill="1" applyBorder="1" applyAlignment="1" applyProtection="1">
      <alignment horizontal="left" vertical="center" wrapText="1"/>
      <protection locked="0"/>
    </xf>
    <xf numFmtId="0" fontId="49" fillId="6" borderId="311" xfId="0" applyFont="1" applyFill="1" applyBorder="1" applyAlignment="1">
      <alignment horizontal="left" vertical="center" wrapText="1"/>
    </xf>
    <xf numFmtId="0" fontId="49" fillId="6" borderId="322" xfId="0" applyFont="1" applyFill="1" applyBorder="1" applyAlignment="1" applyProtection="1">
      <alignment horizontal="left" vertical="center" wrapText="1"/>
      <protection locked="0"/>
    </xf>
    <xf numFmtId="0" fontId="49" fillId="19" borderId="440" xfId="0" applyFont="1" applyFill="1" applyBorder="1" applyAlignment="1" applyProtection="1">
      <alignment horizontal="left" vertical="center" wrapText="1"/>
      <protection locked="0"/>
    </xf>
    <xf numFmtId="0" fontId="49" fillId="17" borderId="307" xfId="0" applyFont="1" applyFill="1" applyBorder="1" applyAlignment="1" applyProtection="1">
      <alignment horizontal="left" vertical="center" wrapText="1"/>
      <protection locked="0"/>
    </xf>
    <xf numFmtId="0" fontId="49" fillId="8" borderId="307" xfId="0" applyFont="1" applyFill="1" applyBorder="1" applyAlignment="1" applyProtection="1">
      <alignment horizontal="left" vertical="center" wrapText="1"/>
      <protection locked="0"/>
    </xf>
    <xf numFmtId="0" fontId="54" fillId="19" borderId="308" xfId="0" applyFont="1" applyFill="1" applyBorder="1" applyAlignment="1" applyProtection="1">
      <alignment horizontal="left" vertical="center" wrapText="1"/>
      <protection locked="0"/>
    </xf>
    <xf numFmtId="0" fontId="54" fillId="14" borderId="439" xfId="0" applyFont="1" applyFill="1" applyBorder="1" applyAlignment="1" applyProtection="1">
      <alignment horizontal="left" vertical="center" wrapText="1"/>
      <protection locked="0"/>
    </xf>
    <xf numFmtId="0" fontId="54" fillId="0" borderId="318" xfId="0" applyFont="1" applyBorder="1" applyAlignment="1" applyProtection="1">
      <alignment horizontal="left" vertical="center" wrapText="1"/>
      <protection locked="0"/>
    </xf>
    <xf numFmtId="0" fontId="54" fillId="0" borderId="312" xfId="0" applyFont="1" applyBorder="1" applyAlignment="1" applyProtection="1">
      <alignment horizontal="left" vertical="center" wrapText="1"/>
      <protection locked="0"/>
    </xf>
    <xf numFmtId="0" fontId="54" fillId="0" borderId="311" xfId="0" applyFont="1" applyBorder="1" applyAlignment="1" applyProtection="1">
      <alignment horizontal="left" vertical="center" wrapText="1"/>
      <protection locked="0"/>
    </xf>
    <xf numFmtId="0" fontId="54" fillId="0" borderId="325" xfId="0" applyFont="1" applyBorder="1" applyAlignment="1" applyProtection="1">
      <alignment horizontal="left" vertical="center" wrapText="1"/>
      <protection locked="0"/>
    </xf>
    <xf numFmtId="0" fontId="54" fillId="14" borderId="311" xfId="0" applyFont="1" applyFill="1" applyBorder="1" applyAlignment="1" applyProtection="1">
      <alignment horizontal="left" vertical="center" wrapText="1"/>
      <protection locked="0"/>
    </xf>
    <xf numFmtId="0" fontId="54" fillId="19" borderId="438" xfId="0" applyFont="1" applyFill="1" applyBorder="1" applyAlignment="1" applyProtection="1">
      <alignment horizontal="left" vertical="center" wrapText="1"/>
      <protection locked="0"/>
    </xf>
    <xf numFmtId="0" fontId="54" fillId="0" borderId="307" xfId="0" applyFont="1" applyBorder="1" applyAlignment="1" applyProtection="1">
      <alignment horizontal="left" vertical="center" wrapText="1"/>
      <protection locked="0"/>
    </xf>
    <xf numFmtId="0" fontId="49" fillId="8" borderId="312" xfId="0" applyFont="1" applyFill="1" applyBorder="1" applyAlignment="1" applyProtection="1">
      <alignment horizontal="left" vertical="center" wrapText="1"/>
      <protection locked="0"/>
    </xf>
    <xf numFmtId="0" fontId="49" fillId="6" borderId="325" xfId="0" applyFont="1" applyFill="1" applyBorder="1" applyAlignment="1" applyProtection="1">
      <alignment horizontal="left" vertical="center" wrapText="1"/>
      <protection locked="0"/>
    </xf>
    <xf numFmtId="0" fontId="49" fillId="6" borderId="320" xfId="0" applyFont="1" applyFill="1" applyBorder="1" applyAlignment="1" applyProtection="1">
      <alignment horizontal="left" vertical="center" wrapText="1"/>
      <protection locked="0"/>
    </xf>
    <xf numFmtId="0" fontId="54" fillId="8" borderId="314" xfId="0" applyFont="1" applyFill="1" applyBorder="1" applyAlignment="1" applyProtection="1">
      <alignment horizontal="left" vertical="center" wrapText="1"/>
      <protection locked="0"/>
    </xf>
    <xf numFmtId="0" fontId="54" fillId="0" borderId="324" xfId="0" applyFont="1" applyBorder="1" applyAlignment="1" applyProtection="1">
      <alignment horizontal="left" vertical="center" wrapText="1"/>
      <protection locked="0"/>
    </xf>
    <xf numFmtId="0" fontId="54" fillId="0" borderId="439" xfId="0" applyFont="1" applyBorder="1" applyAlignment="1" applyProtection="1">
      <alignment horizontal="left" vertical="center" wrapText="1"/>
      <protection locked="0"/>
    </xf>
    <xf numFmtId="0" fontId="54" fillId="8" borderId="311" xfId="0" applyFont="1" applyFill="1" applyBorder="1" applyAlignment="1" applyProtection="1">
      <alignment horizontal="left" vertical="center" wrapText="1"/>
      <protection locked="0"/>
    </xf>
    <xf numFmtId="0" fontId="54" fillId="19" borderId="440" xfId="0" applyFont="1" applyFill="1" applyBorder="1" applyAlignment="1" applyProtection="1">
      <alignment horizontal="left" vertical="center" wrapText="1"/>
      <protection locked="0"/>
    </xf>
    <xf numFmtId="0" fontId="54" fillId="17" borderId="326" xfId="0" applyFont="1" applyFill="1" applyBorder="1" applyAlignment="1" applyProtection="1">
      <alignment horizontal="left" vertical="center" wrapText="1"/>
      <protection locked="0"/>
    </xf>
    <xf numFmtId="0" fontId="54" fillId="8" borderId="306" xfId="0" applyFont="1" applyFill="1" applyBorder="1" applyAlignment="1" applyProtection="1">
      <alignment horizontal="left" vertical="center" wrapText="1"/>
      <protection locked="0"/>
    </xf>
    <xf numFmtId="0" fontId="54" fillId="0" borderId="313" xfId="0" applyFont="1" applyBorder="1" applyAlignment="1" applyProtection="1">
      <alignment horizontal="left" vertical="center" wrapText="1"/>
      <protection locked="0"/>
    </xf>
    <xf numFmtId="0" fontId="54" fillId="2" borderId="310" xfId="0" applyFont="1" applyFill="1" applyBorder="1" applyAlignment="1" applyProtection="1">
      <alignment horizontal="left" vertical="center" wrapText="1"/>
      <protection locked="0"/>
    </xf>
    <xf numFmtId="0" fontId="54" fillId="0" borderId="316" xfId="0" applyFont="1" applyBorder="1" applyAlignment="1" applyProtection="1">
      <alignment horizontal="left" vertical="center" wrapText="1"/>
      <protection locked="0"/>
    </xf>
    <xf numFmtId="0" fontId="54" fillId="0" borderId="317" xfId="0" applyFont="1" applyBorder="1" applyAlignment="1" applyProtection="1">
      <alignment horizontal="left" vertical="center" wrapText="1"/>
      <protection locked="0"/>
    </xf>
    <xf numFmtId="0" fontId="54" fillId="14" borderId="307" xfId="0" applyFont="1" applyFill="1" applyBorder="1" applyAlignment="1" applyProtection="1">
      <alignment horizontal="left" vertical="center" wrapText="1"/>
      <protection locked="0"/>
    </xf>
    <xf numFmtId="0" fontId="54" fillId="0" borderId="326" xfId="0" applyFont="1" applyBorder="1" applyAlignment="1" applyProtection="1">
      <alignment horizontal="left" vertical="center" wrapText="1"/>
      <protection locked="0"/>
    </xf>
    <xf numFmtId="0" fontId="54" fillId="7" borderId="307" xfId="0" applyFont="1" applyFill="1" applyBorder="1" applyAlignment="1" applyProtection="1">
      <alignment horizontal="left" vertical="center" wrapText="1"/>
      <protection locked="0"/>
    </xf>
    <xf numFmtId="0" fontId="49" fillId="8" borderId="317" xfId="0" applyFont="1" applyFill="1" applyBorder="1" applyAlignment="1" applyProtection="1">
      <alignment horizontal="left" vertical="center" wrapText="1"/>
      <protection locked="0"/>
    </xf>
    <xf numFmtId="0" fontId="54" fillId="0" borderId="320" xfId="0" applyFont="1" applyBorder="1" applyAlignment="1" applyProtection="1">
      <alignment horizontal="left" vertical="center" wrapText="1"/>
      <protection locked="0"/>
    </xf>
    <xf numFmtId="0" fontId="54" fillId="19" borderId="327" xfId="0" applyFont="1" applyFill="1" applyBorder="1" applyAlignment="1" applyProtection="1">
      <alignment horizontal="left" vertical="center" wrapText="1"/>
      <protection locked="0"/>
    </xf>
    <xf numFmtId="0" fontId="54" fillId="7" borderId="329" xfId="0" applyFont="1" applyFill="1" applyBorder="1" applyAlignment="1" applyProtection="1">
      <alignment horizontal="left" vertical="center" wrapText="1"/>
      <protection locked="0"/>
    </xf>
    <xf numFmtId="0" fontId="54" fillId="8" borderId="310" xfId="0" applyFont="1" applyFill="1" applyBorder="1" applyAlignment="1" applyProtection="1">
      <alignment horizontal="left" vertical="center" wrapText="1"/>
      <protection locked="0"/>
    </xf>
    <xf numFmtId="0" fontId="54" fillId="0" borderId="321" xfId="0" applyFont="1" applyBorder="1" applyAlignment="1" applyProtection="1">
      <alignment horizontal="left" vertical="center" wrapText="1"/>
      <protection locked="0"/>
    </xf>
    <xf numFmtId="0" fontId="54" fillId="14" borderId="306" xfId="0" applyFont="1" applyFill="1" applyBorder="1" applyAlignment="1" applyProtection="1">
      <alignment horizontal="left" vertical="center" wrapText="1"/>
      <protection locked="0"/>
    </xf>
    <xf numFmtId="0" fontId="54" fillId="19" borderId="306" xfId="0" applyFont="1" applyFill="1" applyBorder="1" applyAlignment="1" applyProtection="1">
      <alignment horizontal="left" vertical="center" wrapText="1"/>
      <protection locked="0"/>
    </xf>
    <xf numFmtId="0" fontId="54" fillId="14" borderId="314" xfId="0" applyFont="1" applyFill="1" applyBorder="1" applyAlignment="1" applyProtection="1">
      <alignment horizontal="left" vertical="center" wrapText="1"/>
      <protection locked="0"/>
    </xf>
    <xf numFmtId="0" fontId="54" fillId="14" borderId="326" xfId="0" applyFont="1" applyFill="1" applyBorder="1" applyAlignment="1" applyProtection="1">
      <alignment horizontal="left" vertical="center" wrapText="1"/>
      <protection locked="0"/>
    </xf>
    <xf numFmtId="0" fontId="54" fillId="19" borderId="329" xfId="0" applyFont="1" applyFill="1" applyBorder="1" applyAlignment="1" applyProtection="1">
      <alignment horizontal="left" vertical="center" wrapText="1"/>
      <protection locked="0"/>
    </xf>
    <xf numFmtId="0" fontId="54" fillId="14" borderId="313" xfId="0" applyFont="1" applyFill="1" applyBorder="1" applyAlignment="1" applyProtection="1">
      <alignment horizontal="left" vertical="center" wrapText="1"/>
      <protection locked="0"/>
    </xf>
    <xf numFmtId="0" fontId="54" fillId="19" borderId="314" xfId="0" applyFont="1" applyFill="1" applyBorder="1" applyAlignment="1" applyProtection="1">
      <alignment horizontal="left" vertical="center" wrapText="1"/>
      <protection locked="0"/>
    </xf>
    <xf numFmtId="0" fontId="54" fillId="14" borderId="329" xfId="0" applyFont="1" applyFill="1" applyBorder="1" applyAlignment="1" applyProtection="1">
      <alignment horizontal="left" vertical="center" wrapText="1"/>
      <protection locked="0"/>
    </xf>
    <xf numFmtId="0" fontId="54" fillId="19" borderId="307" xfId="0" applyFont="1" applyFill="1" applyBorder="1" applyAlignment="1" applyProtection="1">
      <alignment horizontal="left" vertical="center" wrapText="1"/>
      <protection locked="0"/>
    </xf>
    <xf numFmtId="0" fontId="54" fillId="17" borderId="438" xfId="0" applyFont="1" applyFill="1" applyBorder="1" applyAlignment="1" applyProtection="1">
      <alignment horizontal="left" vertical="center" wrapText="1"/>
      <protection locked="0"/>
    </xf>
    <xf numFmtId="0" fontId="54" fillId="2" borderId="439" xfId="0" applyFont="1" applyFill="1" applyBorder="1" applyAlignment="1" applyProtection="1">
      <alignment horizontal="left" vertical="center" wrapText="1"/>
      <protection locked="0"/>
    </xf>
    <xf numFmtId="0" fontId="54" fillId="2" borderId="311" xfId="0" applyFont="1" applyFill="1" applyBorder="1" applyAlignment="1" applyProtection="1">
      <alignment horizontal="left" vertical="center" wrapText="1"/>
      <protection locked="0"/>
    </xf>
    <xf numFmtId="0" fontId="54" fillId="0" borderId="441" xfId="0" applyFont="1" applyBorder="1" applyAlignment="1" applyProtection="1">
      <alignment horizontal="left" vertical="center" wrapText="1"/>
      <protection locked="0"/>
    </xf>
    <xf numFmtId="0" fontId="54" fillId="0" borderId="309" xfId="0" applyFont="1" applyBorder="1" applyAlignment="1" applyProtection="1">
      <alignment horizontal="left" vertical="center" wrapText="1"/>
      <protection locked="0"/>
    </xf>
    <xf numFmtId="0" fontId="54" fillId="0" borderId="442" xfId="0" applyFont="1" applyBorder="1" applyAlignment="1" applyProtection="1">
      <alignment horizontal="left" vertical="center" wrapText="1"/>
      <protection locked="0"/>
    </xf>
    <xf numFmtId="0" fontId="54" fillId="14" borderId="322" xfId="0" applyFont="1" applyFill="1" applyBorder="1" applyAlignment="1" applyProtection="1">
      <alignment horizontal="left" vertical="center" wrapText="1"/>
      <protection locked="0"/>
    </xf>
    <xf numFmtId="0" fontId="54" fillId="17" borderId="327" xfId="0" applyFont="1" applyFill="1" applyBorder="1" applyAlignment="1" applyProtection="1">
      <alignment horizontal="left" vertical="center" wrapText="1"/>
      <protection locked="0"/>
    </xf>
    <xf numFmtId="0" fontId="54" fillId="0" borderId="443" xfId="0" applyFont="1" applyBorder="1" applyAlignment="1" applyProtection="1">
      <alignment horizontal="left" vertical="center" wrapText="1"/>
      <protection locked="0"/>
    </xf>
    <xf numFmtId="0" fontId="54" fillId="19" borderId="326" xfId="0" applyFont="1" applyFill="1" applyBorder="1" applyAlignment="1" applyProtection="1">
      <alignment horizontal="left" vertical="center" wrapText="1"/>
      <protection locked="0"/>
    </xf>
    <xf numFmtId="0" fontId="49" fillId="24" borderId="317" xfId="0" applyFont="1" applyFill="1" applyBorder="1" applyAlignment="1" applyProtection="1">
      <alignment horizontal="left" vertical="center" wrapText="1"/>
      <protection locked="0"/>
    </xf>
    <xf numFmtId="0" fontId="54" fillId="17" borderId="322" xfId="0" applyFont="1" applyFill="1" applyBorder="1" applyAlignment="1" applyProtection="1">
      <alignment horizontal="left" vertical="center" wrapText="1"/>
      <protection locked="0"/>
    </xf>
    <xf numFmtId="0" fontId="54" fillId="2" borderId="330" xfId="0" applyFont="1" applyFill="1" applyBorder="1" applyAlignment="1" applyProtection="1">
      <alignment horizontal="left" vertical="center" wrapText="1"/>
      <protection locked="0"/>
    </xf>
    <xf numFmtId="0" fontId="48" fillId="17" borderId="29" xfId="0" applyFont="1" applyFill="1" applyBorder="1" applyAlignment="1">
      <alignment vertical="center" wrapText="1"/>
    </xf>
    <xf numFmtId="0" fontId="57" fillId="6" borderId="347" xfId="0" applyFont="1" applyFill="1" applyBorder="1" applyAlignment="1" applyProtection="1">
      <alignment horizontal="left" vertical="center" wrapText="1" indent="1"/>
      <protection locked="0"/>
    </xf>
    <xf numFmtId="0" fontId="57" fillId="6" borderId="338" xfId="0" applyFont="1" applyFill="1" applyBorder="1" applyAlignment="1" applyProtection="1">
      <alignment horizontal="left" vertical="center" wrapText="1" indent="1"/>
      <protection locked="0"/>
    </xf>
    <xf numFmtId="0" fontId="57" fillId="6" borderId="334" xfId="0" applyFont="1" applyFill="1" applyBorder="1" applyAlignment="1" applyProtection="1">
      <alignment horizontal="left" vertical="center" wrapText="1" indent="1"/>
      <protection locked="0"/>
    </xf>
    <xf numFmtId="0" fontId="57" fillId="6" borderId="337" xfId="0" applyFont="1" applyFill="1" applyBorder="1" applyAlignment="1" applyProtection="1">
      <alignment horizontal="left" vertical="center" wrapText="1" indent="1"/>
      <protection locked="0"/>
    </xf>
    <xf numFmtId="0" fontId="57" fillId="6" borderId="348" xfId="0" applyFont="1" applyFill="1" applyBorder="1" applyAlignment="1" applyProtection="1">
      <alignment horizontal="left" vertical="center" wrapText="1" indent="1"/>
      <protection locked="0"/>
    </xf>
    <xf numFmtId="0" fontId="49" fillId="19" borderId="422" xfId="0" applyFont="1" applyFill="1" applyBorder="1" applyAlignment="1">
      <alignment vertical="center" wrapText="1"/>
    </xf>
    <xf numFmtId="0" fontId="49" fillId="17" borderId="425" xfId="0" applyFont="1" applyFill="1" applyBorder="1" applyAlignment="1" applyProtection="1">
      <alignment vertical="center" wrapText="1"/>
      <protection locked="0"/>
    </xf>
    <xf numFmtId="0" fontId="49" fillId="8" borderId="429" xfId="0" applyFont="1" applyFill="1" applyBorder="1" applyAlignment="1" applyProtection="1">
      <alignment vertical="center" wrapText="1"/>
      <protection locked="0"/>
    </xf>
    <xf numFmtId="0" fontId="54" fillId="0" borderId="351" xfId="0" applyFont="1" applyBorder="1" applyAlignment="1" applyProtection="1">
      <alignment horizontal="left" vertical="center" wrapText="1"/>
      <protection locked="0"/>
    </xf>
    <xf numFmtId="0" fontId="54" fillId="14" borderId="138" xfId="0" applyFont="1" applyFill="1" applyBorder="1" applyAlignment="1" applyProtection="1">
      <alignment horizontal="left" vertical="center" wrapText="1"/>
      <protection locked="0"/>
    </xf>
    <xf numFmtId="0" fontId="54" fillId="19" borderId="444" xfId="0" applyFont="1" applyFill="1" applyBorder="1" applyAlignment="1" applyProtection="1">
      <alignment horizontal="left" vertical="center" wrapText="1"/>
      <protection locked="0"/>
    </xf>
    <xf numFmtId="0" fontId="54" fillId="0" borderId="338" xfId="0" applyFont="1" applyBorder="1" applyAlignment="1" applyProtection="1">
      <alignment horizontal="left" vertical="center" wrapText="1"/>
      <protection locked="0"/>
    </xf>
    <xf numFmtId="0" fontId="57" fillId="8" borderId="342" xfId="0" applyFont="1" applyFill="1" applyBorder="1" applyAlignment="1" applyProtection="1">
      <alignment horizontal="left" vertical="center" wrapText="1" indent="1"/>
      <protection locked="0"/>
    </xf>
    <xf numFmtId="0" fontId="54" fillId="8" borderId="445" xfId="0" applyFont="1" applyFill="1" applyBorder="1" applyAlignment="1" applyProtection="1">
      <alignment horizontal="left" vertical="center" wrapText="1"/>
      <protection locked="0"/>
    </xf>
    <xf numFmtId="0" fontId="54" fillId="19" borderId="446" xfId="0" applyFont="1" applyFill="1" applyBorder="1" applyAlignment="1" applyProtection="1">
      <alignment horizontal="left" vertical="center" wrapText="1"/>
      <protection locked="0"/>
    </xf>
    <xf numFmtId="0" fontId="54" fillId="8" borderId="429" xfId="0" applyFont="1" applyFill="1" applyBorder="1" applyAlignment="1" applyProtection="1">
      <alignment horizontal="left" vertical="center" wrapText="1"/>
      <protection locked="0"/>
    </xf>
    <xf numFmtId="0" fontId="54" fillId="19" borderId="422" xfId="0" applyFont="1" applyFill="1" applyBorder="1" applyAlignment="1" applyProtection="1">
      <alignment horizontal="left" vertical="center" wrapText="1"/>
      <protection locked="0"/>
    </xf>
    <xf numFmtId="0" fontId="54" fillId="17" borderId="447" xfId="0" applyFont="1" applyFill="1" applyBorder="1" applyAlignment="1" applyProtection="1">
      <alignment horizontal="left" vertical="center" wrapText="1"/>
      <protection locked="0"/>
    </xf>
    <xf numFmtId="0" fontId="54" fillId="8" borderId="448" xfId="0" applyFont="1" applyFill="1" applyBorder="1" applyAlignment="1" applyProtection="1">
      <alignment horizontal="left" vertical="center" wrapText="1"/>
      <protection locked="0"/>
    </xf>
    <xf numFmtId="0" fontId="54" fillId="14" borderId="338" xfId="0" applyFont="1" applyFill="1" applyBorder="1" applyAlignment="1" applyProtection="1">
      <alignment horizontal="left" vertical="center" wrapText="1"/>
      <protection locked="0"/>
    </xf>
    <xf numFmtId="0" fontId="54" fillId="0" borderId="352" xfId="0" applyFont="1" applyBorder="1" applyAlignment="1" applyProtection="1">
      <alignment horizontal="left" vertical="center" wrapText="1"/>
      <protection locked="0"/>
    </xf>
    <xf numFmtId="0" fontId="54" fillId="7" borderId="338" xfId="0" applyFont="1" applyFill="1" applyBorder="1" applyAlignment="1" applyProtection="1">
      <alignment horizontal="left" vertical="center" wrapText="1"/>
      <protection locked="0"/>
    </xf>
    <xf numFmtId="0" fontId="57" fillId="8" borderId="343" xfId="0" applyFont="1" applyFill="1" applyBorder="1" applyAlignment="1" applyProtection="1">
      <alignment horizontal="left" vertical="center" wrapText="1" indent="1"/>
      <protection locked="0"/>
    </xf>
    <xf numFmtId="0" fontId="54" fillId="19" borderId="449" xfId="0" applyFont="1" applyFill="1" applyBorder="1" applyAlignment="1" applyProtection="1">
      <alignment vertical="center" wrapText="1"/>
      <protection locked="0"/>
    </xf>
    <xf numFmtId="0" fontId="54" fillId="7" borderId="356" xfId="0" applyFont="1" applyFill="1" applyBorder="1" applyAlignment="1" applyProtection="1">
      <alignment horizontal="left" vertical="center" wrapText="1"/>
      <protection locked="0"/>
    </xf>
    <xf numFmtId="0" fontId="54" fillId="8" borderId="336" xfId="0" applyFont="1" applyFill="1" applyBorder="1" applyAlignment="1" applyProtection="1">
      <alignment horizontal="left" vertical="center" wrapText="1"/>
      <protection locked="0"/>
    </xf>
    <xf numFmtId="0" fontId="54" fillId="0" borderId="138" xfId="0" quotePrefix="1" applyFont="1" applyBorder="1" applyAlignment="1" applyProtection="1">
      <alignment horizontal="left" vertical="center" wrapText="1"/>
      <protection locked="0"/>
    </xf>
    <xf numFmtId="0" fontId="54" fillId="0" borderId="347" xfId="0" applyFont="1" applyBorder="1" applyAlignment="1" applyProtection="1">
      <alignment horizontal="left" vertical="center" wrapText="1"/>
      <protection locked="0"/>
    </xf>
    <xf numFmtId="0" fontId="54" fillId="14" borderId="448" xfId="0" applyFont="1" applyFill="1" applyBorder="1" applyAlignment="1" applyProtection="1">
      <alignment vertical="center" wrapText="1"/>
      <protection locked="0"/>
    </xf>
    <xf numFmtId="0" fontId="54" fillId="19" borderId="448" xfId="0" applyFont="1" applyFill="1" applyBorder="1" applyAlignment="1" applyProtection="1">
      <alignment vertical="center" wrapText="1"/>
      <protection locked="0"/>
    </xf>
    <xf numFmtId="0" fontId="54" fillId="0" borderId="350" xfId="0" quotePrefix="1" applyFont="1" applyBorder="1" applyAlignment="1" applyProtection="1">
      <alignment horizontal="left" vertical="center" wrapText="1"/>
      <protection locked="0"/>
    </xf>
    <xf numFmtId="0" fontId="54" fillId="0" borderId="338" xfId="0" quotePrefix="1" applyFont="1" applyBorder="1" applyAlignment="1" applyProtection="1">
      <alignment horizontal="left" vertical="center" wrapText="1"/>
      <protection locked="0"/>
    </xf>
    <xf numFmtId="0" fontId="54" fillId="14" borderId="352" xfId="0" quotePrefix="1" applyFont="1" applyFill="1" applyBorder="1" applyAlignment="1" applyProtection="1">
      <alignment horizontal="left" vertical="center" wrapText="1"/>
      <protection locked="0"/>
    </xf>
    <xf numFmtId="0" fontId="54" fillId="19" borderId="450" xfId="0" applyFont="1" applyFill="1" applyBorder="1" applyAlignment="1" applyProtection="1">
      <alignment vertical="center" wrapText="1"/>
      <protection locked="0"/>
    </xf>
    <xf numFmtId="0" fontId="54" fillId="17" borderId="447" xfId="0" applyFont="1" applyFill="1" applyBorder="1" applyAlignment="1" applyProtection="1">
      <alignment vertical="center" wrapText="1"/>
      <protection locked="0"/>
    </xf>
    <xf numFmtId="0" fontId="54" fillId="14" borderId="424" xfId="0" applyFont="1" applyFill="1" applyBorder="1" applyAlignment="1" applyProtection="1">
      <alignment vertical="center" wrapText="1"/>
      <protection locked="0"/>
    </xf>
    <xf numFmtId="0" fontId="54" fillId="14" borderId="356" xfId="0" applyFont="1" applyFill="1" applyBorder="1" applyAlignment="1" applyProtection="1">
      <alignment horizontal="left" vertical="center" wrapText="1"/>
      <protection locked="0"/>
    </xf>
    <xf numFmtId="0" fontId="54" fillId="0" borderId="344" xfId="0" quotePrefix="1" applyFont="1" applyBorder="1" applyAlignment="1" applyProtection="1">
      <alignment horizontal="left" vertical="center" wrapText="1"/>
      <protection locked="0"/>
    </xf>
    <xf numFmtId="0" fontId="54" fillId="0" borderId="342" xfId="0" quotePrefix="1" applyFont="1" applyBorder="1" applyAlignment="1" applyProtection="1">
      <alignment horizontal="left" vertical="center" wrapText="1"/>
      <protection locked="0"/>
    </xf>
    <xf numFmtId="0" fontId="54" fillId="19" borderId="338" xfId="0" applyFont="1" applyFill="1" applyBorder="1" applyAlignment="1" applyProtection="1">
      <alignment horizontal="left" vertical="center" wrapText="1"/>
      <protection locked="0"/>
    </xf>
    <xf numFmtId="0" fontId="54" fillId="17" borderId="358" xfId="0" applyFont="1" applyFill="1" applyBorder="1" applyAlignment="1" applyProtection="1">
      <alignment vertical="center" wrapText="1"/>
      <protection locked="0"/>
    </xf>
    <xf numFmtId="0" fontId="54" fillId="2" borderId="419" xfId="0" applyFont="1" applyFill="1" applyBorder="1" applyAlignment="1" applyProtection="1">
      <alignment horizontal="left" vertical="center" wrapText="1"/>
      <protection locked="0"/>
    </xf>
    <xf numFmtId="0" fontId="54" fillId="0" borderId="344" xfId="0" quotePrefix="1" applyFont="1" applyBorder="1" applyAlignment="1" applyProtection="1">
      <alignment vertical="center" wrapText="1"/>
      <protection locked="0"/>
    </xf>
    <xf numFmtId="0" fontId="54" fillId="14" borderId="337" xfId="0" applyFont="1" applyFill="1" applyBorder="1" applyAlignment="1" applyProtection="1">
      <alignment horizontal="left" vertical="center" wrapText="1"/>
      <protection locked="0"/>
    </xf>
    <xf numFmtId="0" fontId="54" fillId="2" borderId="451" xfId="0" quotePrefix="1" applyFont="1" applyFill="1" applyBorder="1" applyAlignment="1" applyProtection="1">
      <alignment horizontal="left" vertical="center" wrapText="1"/>
      <protection locked="0"/>
    </xf>
    <xf numFmtId="0" fontId="54" fillId="0" borderId="351" xfId="0" quotePrefix="1" applyFont="1" applyBorder="1" applyAlignment="1" applyProtection="1">
      <alignment horizontal="left" vertical="center" wrapText="1"/>
      <protection locked="0"/>
    </xf>
    <xf numFmtId="0" fontId="54" fillId="14" borderId="348" xfId="0" applyFont="1" applyFill="1" applyBorder="1" applyAlignment="1" applyProtection="1">
      <alignment horizontal="left" vertical="center" wrapText="1"/>
      <protection locked="0"/>
    </xf>
    <xf numFmtId="0" fontId="54" fillId="0" borderId="343" xfId="0" quotePrefix="1" applyFont="1" applyBorder="1" applyAlignment="1" applyProtection="1">
      <alignment horizontal="left" vertical="center" wrapText="1"/>
      <protection locked="0"/>
    </xf>
    <xf numFmtId="0" fontId="54" fillId="14" borderId="425" xfId="0" applyFont="1" applyFill="1" applyBorder="1" applyAlignment="1" applyProtection="1">
      <alignment vertical="center" wrapText="1"/>
      <protection locked="0"/>
    </xf>
    <xf numFmtId="0" fontId="54" fillId="19" borderId="352" xfId="0" applyFont="1" applyFill="1" applyBorder="1" applyAlignment="1" applyProtection="1">
      <alignment horizontal="left" vertical="center" wrapText="1"/>
      <protection locked="0"/>
    </xf>
    <xf numFmtId="0" fontId="54" fillId="0" borderId="337" xfId="0" quotePrefix="1" applyFont="1" applyBorder="1" applyAlignment="1" applyProtection="1">
      <alignment horizontal="left" vertical="center" wrapText="1"/>
      <protection locked="0"/>
    </xf>
    <xf numFmtId="0" fontId="57" fillId="24" borderId="343" xfId="0" applyFont="1" applyFill="1" applyBorder="1" applyAlignment="1" applyProtection="1">
      <alignment horizontal="left" vertical="center" wrapText="1" indent="2"/>
      <protection locked="0"/>
    </xf>
    <xf numFmtId="0" fontId="54" fillId="17" borderId="427" xfId="0" quotePrefix="1" applyFont="1" applyFill="1" applyBorder="1" applyAlignment="1" applyProtection="1">
      <alignment vertical="center" wrapText="1"/>
      <protection locked="0"/>
    </xf>
    <xf numFmtId="0" fontId="54" fillId="2" borderId="357" xfId="0" applyFont="1" applyFill="1" applyBorder="1" applyAlignment="1" applyProtection="1">
      <alignment horizontal="left" vertical="center" wrapText="1"/>
      <protection locked="0"/>
    </xf>
    <xf numFmtId="0" fontId="48" fillId="0" borderId="267" xfId="0" applyFont="1" applyBorder="1" applyAlignment="1" applyProtection="1">
      <alignment vertical="center" wrapText="1"/>
      <protection locked="0"/>
    </xf>
    <xf numFmtId="0" fontId="56" fillId="0" borderId="202" xfId="0" applyFont="1" applyBorder="1" applyAlignment="1" applyProtection="1">
      <alignment vertical="center" wrapText="1"/>
      <protection locked="0"/>
    </xf>
    <xf numFmtId="0" fontId="56" fillId="0" borderId="374" xfId="0" applyFont="1" applyBorder="1" applyAlignment="1" applyProtection="1">
      <alignment vertical="center" wrapText="1"/>
      <protection locked="0"/>
    </xf>
    <xf numFmtId="0" fontId="56" fillId="0" borderId="19" xfId="0" applyFont="1" applyBorder="1" applyAlignment="1" applyProtection="1">
      <alignment vertical="center" wrapText="1"/>
      <protection locked="0"/>
    </xf>
    <xf numFmtId="0" fontId="48" fillId="0" borderId="0" xfId="0" applyFont="1" applyAlignment="1" applyProtection="1">
      <alignment vertical="center" wrapText="1"/>
      <protection locked="0"/>
    </xf>
    <xf numFmtId="0" fontId="48" fillId="0" borderId="4" xfId="0" applyFont="1" applyBorder="1" applyAlignment="1" applyProtection="1">
      <alignment vertical="center" wrapText="1"/>
      <protection locked="0"/>
    </xf>
    <xf numFmtId="0" fontId="56" fillId="0" borderId="267" xfId="0" applyFont="1" applyBorder="1" applyAlignment="1" applyProtection="1">
      <alignment vertical="center" wrapText="1"/>
      <protection locked="0"/>
    </xf>
    <xf numFmtId="0" fontId="56" fillId="0" borderId="3" xfId="0" applyFont="1" applyBorder="1" applyAlignment="1" applyProtection="1">
      <alignment vertical="center" wrapText="1"/>
      <protection locked="0"/>
    </xf>
    <xf numFmtId="0" fontId="56" fillId="0" borderId="29" xfId="0" applyFont="1" applyBorder="1" applyAlignment="1" applyProtection="1">
      <alignment vertical="center" wrapText="1"/>
      <protection locked="0"/>
    </xf>
    <xf numFmtId="0" fontId="56" fillId="0" borderId="60" xfId="0" applyFont="1" applyBorder="1" applyAlignment="1" applyProtection="1">
      <alignment vertical="center" wrapText="1"/>
      <protection locked="0"/>
    </xf>
    <xf numFmtId="0" fontId="56" fillId="0" borderId="0" xfId="0" applyFont="1" applyAlignment="1" applyProtection="1">
      <alignment vertical="center" wrapText="1"/>
      <protection locked="0"/>
    </xf>
    <xf numFmtId="0" fontId="56" fillId="0" borderId="25" xfId="0" applyFont="1" applyBorder="1" applyAlignment="1" applyProtection="1">
      <alignment vertical="center" wrapText="1"/>
      <protection locked="0"/>
    </xf>
    <xf numFmtId="0" fontId="54" fillId="19" borderId="31" xfId="0" applyFont="1" applyFill="1" applyBorder="1" applyAlignment="1" applyProtection="1">
      <alignment horizontal="left" vertical="center" wrapText="1"/>
      <protection locked="0"/>
    </xf>
    <xf numFmtId="0" fontId="54" fillId="14" borderId="168" xfId="0" applyFont="1" applyFill="1" applyBorder="1" applyAlignment="1" applyProtection="1">
      <alignment horizontal="left" vertical="center" wrapText="1"/>
      <protection locked="0"/>
    </xf>
    <xf numFmtId="0" fontId="54" fillId="14" borderId="0" xfId="0" applyFont="1" applyFill="1" applyAlignment="1" applyProtection="1">
      <alignment horizontal="left" vertical="center" wrapText="1"/>
      <protection locked="0"/>
    </xf>
    <xf numFmtId="0" fontId="54" fillId="0" borderId="15" xfId="0" applyFont="1" applyBorder="1" applyAlignment="1" applyProtection="1">
      <alignment horizontal="left" vertical="center" wrapText="1"/>
      <protection locked="0"/>
    </xf>
    <xf numFmtId="0" fontId="49" fillId="8" borderId="210" xfId="0" applyFont="1" applyFill="1" applyBorder="1" applyAlignment="1" applyProtection="1">
      <alignment horizontal="left" vertical="center" wrapText="1"/>
      <protection locked="0"/>
    </xf>
    <xf numFmtId="0" fontId="49" fillId="6" borderId="361" xfId="0" applyFont="1" applyFill="1" applyBorder="1" applyAlignment="1" applyProtection="1">
      <alignment horizontal="left" vertical="center" wrapText="1"/>
      <protection locked="0"/>
    </xf>
    <xf numFmtId="0" fontId="49" fillId="6" borderId="281" xfId="0" applyFont="1" applyFill="1" applyBorder="1" applyAlignment="1" applyProtection="1">
      <alignment horizontal="left" vertical="center" wrapText="1"/>
      <protection locked="0"/>
    </xf>
    <xf numFmtId="0" fontId="54" fillId="8" borderId="20" xfId="0" applyFont="1" applyFill="1" applyBorder="1" applyAlignment="1" applyProtection="1">
      <alignment horizontal="left" vertical="center" wrapText="1"/>
      <protection locked="0"/>
    </xf>
    <xf numFmtId="0" fontId="54" fillId="0" borderId="168" xfId="0" applyFont="1" applyBorder="1" applyAlignment="1" applyProtection="1">
      <alignment horizontal="left" vertical="center" wrapText="1"/>
      <protection locked="0"/>
    </xf>
    <xf numFmtId="0" fontId="54" fillId="8" borderId="0" xfId="0" applyFont="1" applyFill="1" applyAlignment="1" applyProtection="1">
      <alignment horizontal="left" vertical="center" wrapText="1"/>
      <protection locked="0"/>
    </xf>
    <xf numFmtId="0" fontId="54" fillId="19" borderId="332" xfId="0" applyFont="1" applyFill="1" applyBorder="1" applyAlignment="1" applyProtection="1">
      <alignment horizontal="left" vertical="center" wrapText="1"/>
      <protection locked="0"/>
    </xf>
    <xf numFmtId="0" fontId="54" fillId="17" borderId="44" xfId="0" applyFont="1" applyFill="1" applyBorder="1" applyAlignment="1" applyProtection="1">
      <alignment horizontal="left" vertical="center" wrapText="1"/>
      <protection locked="0"/>
    </xf>
    <xf numFmtId="0" fontId="54" fillId="8" borderId="25" xfId="0" applyFont="1" applyFill="1" applyBorder="1" applyAlignment="1" applyProtection="1">
      <alignment horizontal="left" vertical="center" wrapText="1"/>
      <protection locked="0"/>
    </xf>
    <xf numFmtId="0" fontId="54" fillId="0" borderId="221" xfId="0" applyFont="1" applyBorder="1" applyAlignment="1" applyProtection="1">
      <alignment horizontal="left" vertical="center" wrapText="1"/>
      <protection locked="0"/>
    </xf>
    <xf numFmtId="0" fontId="54" fillId="14" borderId="15" xfId="0" applyFont="1" applyFill="1" applyBorder="1" applyAlignment="1" applyProtection="1">
      <alignment horizontal="left" vertical="center" wrapText="1"/>
      <protection locked="0"/>
    </xf>
    <xf numFmtId="0" fontId="54" fillId="0" borderId="44" xfId="0" applyFont="1" applyBorder="1" applyAlignment="1" applyProtection="1">
      <alignment horizontal="left" vertical="center" wrapText="1"/>
      <protection locked="0"/>
    </xf>
    <xf numFmtId="0" fontId="54" fillId="7" borderId="15" xfId="0" applyFont="1" applyFill="1" applyBorder="1" applyAlignment="1" applyProtection="1">
      <alignment horizontal="left" vertical="center" wrapText="1"/>
      <protection locked="0"/>
    </xf>
    <xf numFmtId="0" fontId="49" fillId="8" borderId="226" xfId="0" applyFont="1" applyFill="1" applyBorder="1" applyAlignment="1" applyProtection="1">
      <alignment horizontal="left" vertical="center" wrapText="1"/>
      <protection locked="0"/>
    </xf>
    <xf numFmtId="0" fontId="54" fillId="7" borderId="365" xfId="0" applyFont="1" applyFill="1" applyBorder="1" applyAlignment="1" applyProtection="1">
      <alignment horizontal="left" vertical="center" wrapText="1"/>
      <protection locked="0"/>
    </xf>
    <xf numFmtId="0" fontId="54" fillId="8" borderId="109" xfId="0" applyFont="1" applyFill="1" applyBorder="1" applyAlignment="1" applyProtection="1">
      <alignment horizontal="left" vertical="center" wrapText="1"/>
      <protection locked="0"/>
    </xf>
    <xf numFmtId="0" fontId="54" fillId="0" borderId="232" xfId="0" applyFont="1" applyBorder="1" applyAlignment="1" applyProtection="1">
      <alignment horizontal="left" vertical="center" wrapText="1"/>
      <protection locked="0"/>
    </xf>
    <xf numFmtId="0" fontId="54" fillId="19" borderId="25" xfId="0" applyFont="1" applyFill="1" applyBorder="1" applyAlignment="1" applyProtection="1">
      <alignment horizontal="left" vertical="center" wrapText="1"/>
      <protection locked="0"/>
    </xf>
    <xf numFmtId="0" fontId="54" fillId="14" borderId="20" xfId="0" applyFont="1" applyFill="1" applyBorder="1" applyAlignment="1" applyProtection="1">
      <alignment horizontal="left" vertical="center" wrapText="1"/>
      <protection locked="0"/>
    </xf>
    <xf numFmtId="0" fontId="54" fillId="14" borderId="44" xfId="0" applyFont="1" applyFill="1" applyBorder="1" applyAlignment="1" applyProtection="1">
      <alignment horizontal="left" vertical="center" wrapText="1"/>
      <protection locked="0"/>
    </xf>
    <xf numFmtId="0" fontId="54" fillId="14" borderId="365" xfId="0" applyFont="1" applyFill="1" applyBorder="1" applyAlignment="1" applyProtection="1">
      <alignment horizontal="left" vertical="center" wrapText="1"/>
      <protection locked="0"/>
    </xf>
    <xf numFmtId="0" fontId="54" fillId="17" borderId="378" xfId="0" applyFont="1" applyFill="1" applyBorder="1" applyAlignment="1" applyProtection="1">
      <alignment horizontal="left" vertical="center" wrapText="1"/>
      <protection locked="0"/>
    </xf>
    <xf numFmtId="0" fontId="54" fillId="2" borderId="168" xfId="0" applyFont="1" applyFill="1" applyBorder="1" applyAlignment="1" applyProtection="1">
      <alignment horizontal="left" vertical="center" wrapText="1"/>
      <protection locked="0"/>
    </xf>
    <xf numFmtId="0" fontId="54" fillId="14" borderId="39" xfId="0" applyFont="1" applyFill="1" applyBorder="1" applyAlignment="1" applyProtection="1">
      <alignment horizontal="left" vertical="center" wrapText="1"/>
      <protection locked="0"/>
    </xf>
    <xf numFmtId="0" fontId="49" fillId="24" borderId="226" xfId="0" applyFont="1" applyFill="1" applyBorder="1" applyAlignment="1" applyProtection="1">
      <alignment horizontal="left" vertical="center" wrapText="1"/>
      <protection locked="0"/>
    </xf>
    <xf numFmtId="0" fontId="54" fillId="17" borderId="39" xfId="0" applyFont="1" applyFill="1" applyBorder="1" applyAlignment="1" applyProtection="1">
      <alignment horizontal="left" vertical="center" wrapText="1"/>
      <protection locked="0"/>
    </xf>
    <xf numFmtId="49" fontId="54" fillId="2" borderId="229" xfId="0" applyNumberFormat="1" applyFont="1" applyFill="1" applyBorder="1" applyAlignment="1" applyProtection="1">
      <alignment horizontal="left" vertical="center" wrapText="1" indent="1"/>
      <protection locked="0"/>
    </xf>
    <xf numFmtId="49" fontId="50" fillId="0" borderId="219" xfId="0" applyNumberFormat="1" applyFont="1" applyBorder="1" applyAlignment="1">
      <alignment horizontal="center" vertical="center" wrapText="1"/>
    </xf>
    <xf numFmtId="0" fontId="49" fillId="18" borderId="218" xfId="0" applyFont="1" applyFill="1" applyBorder="1" applyAlignment="1">
      <alignment horizontal="center" vertical="center" wrapText="1"/>
    </xf>
    <xf numFmtId="0" fontId="49" fillId="18" borderId="206" xfId="0" applyFont="1" applyFill="1" applyBorder="1" applyAlignment="1">
      <alignment horizontal="center" vertical="center" wrapText="1"/>
    </xf>
    <xf numFmtId="0" fontId="49" fillId="15" borderId="208" xfId="0" applyFont="1" applyFill="1" applyBorder="1" applyAlignment="1">
      <alignment horizontal="center" vertical="center" wrapText="1"/>
    </xf>
    <xf numFmtId="0" fontId="49" fillId="15" borderId="244" xfId="0" applyFont="1" applyFill="1" applyBorder="1" applyAlignment="1">
      <alignment horizontal="center" vertical="center" wrapText="1"/>
    </xf>
    <xf numFmtId="0" fontId="49" fillId="18" borderId="242" xfId="0" applyFont="1" applyFill="1" applyBorder="1" applyAlignment="1">
      <alignment horizontal="center" vertical="center" wrapText="1"/>
    </xf>
    <xf numFmtId="0" fontId="49" fillId="18" borderId="228" xfId="0" applyFont="1" applyFill="1" applyBorder="1" applyAlignment="1">
      <alignment horizontal="center" vertical="center" wrapText="1"/>
    </xf>
    <xf numFmtId="0" fontId="49" fillId="18" borderId="223" xfId="0" applyFont="1" applyFill="1" applyBorder="1" applyAlignment="1">
      <alignment horizontal="center" vertical="center" wrapText="1"/>
    </xf>
    <xf numFmtId="0" fontId="49" fillId="18" borderId="239" xfId="0" applyFont="1" applyFill="1" applyBorder="1" applyAlignment="1">
      <alignment horizontal="center" vertical="center" wrapText="1"/>
    </xf>
    <xf numFmtId="0" fontId="49" fillId="18" borderId="235" xfId="0" applyFont="1" applyFill="1" applyBorder="1" applyAlignment="1">
      <alignment horizontal="center" vertical="center" wrapText="1"/>
    </xf>
    <xf numFmtId="0" fontId="54" fillId="0" borderId="219" xfId="0" applyFont="1" applyBorder="1" applyAlignment="1">
      <alignment horizontal="center" vertical="center" wrapText="1"/>
    </xf>
    <xf numFmtId="0" fontId="54" fillId="18" borderId="218" xfId="0" applyFont="1" applyFill="1" applyBorder="1" applyAlignment="1">
      <alignment horizontal="center" vertical="center" wrapText="1"/>
    </xf>
    <xf numFmtId="0" fontId="54" fillId="0" borderId="207" xfId="0" applyFont="1" applyBorder="1" applyAlignment="1">
      <alignment horizontal="center" vertical="center" wrapText="1"/>
    </xf>
    <xf numFmtId="0" fontId="54" fillId="18" borderId="206" xfId="0" applyFont="1" applyFill="1" applyBorder="1" applyAlignment="1">
      <alignment horizontal="center" vertical="center" wrapText="1"/>
    </xf>
    <xf numFmtId="0" fontId="54" fillId="0" borderId="229" xfId="0" applyFont="1" applyBorder="1" applyAlignment="1">
      <alignment horizontal="center" vertical="center" wrapText="1"/>
    </xf>
    <xf numFmtId="0" fontId="54" fillId="18" borderId="239" xfId="0" applyFont="1" applyFill="1" applyBorder="1" applyAlignment="1">
      <alignment horizontal="center" vertical="center" wrapText="1"/>
    </xf>
    <xf numFmtId="0" fontId="50" fillId="6" borderId="224" xfId="0" applyFont="1" applyFill="1" applyBorder="1" applyAlignment="1">
      <alignment horizontal="center" vertical="center" wrapText="1"/>
    </xf>
    <xf numFmtId="0" fontId="54" fillId="18" borderId="223" xfId="0" applyFont="1" applyFill="1" applyBorder="1" applyAlignment="1">
      <alignment horizontal="center" vertical="center" wrapText="1"/>
    </xf>
    <xf numFmtId="0" fontId="54" fillId="0" borderId="256" xfId="0" applyFont="1" applyBorder="1" applyAlignment="1">
      <alignment horizontal="center" vertical="center" wrapText="1"/>
    </xf>
    <xf numFmtId="0" fontId="54" fillId="18" borderId="255" xfId="0" applyFont="1" applyFill="1" applyBorder="1" applyAlignment="1">
      <alignment horizontal="center" vertical="center" wrapText="1"/>
    </xf>
    <xf numFmtId="0" fontId="54" fillId="14" borderId="199" xfId="0" applyFont="1" applyFill="1" applyBorder="1" applyAlignment="1">
      <alignment horizontal="center" vertical="center" wrapText="1"/>
    </xf>
    <xf numFmtId="0" fontId="54" fillId="18" borderId="29" xfId="0" applyFont="1" applyFill="1" applyBorder="1" applyAlignment="1">
      <alignment horizontal="center" vertical="center" wrapText="1"/>
    </xf>
    <xf numFmtId="0" fontId="54" fillId="0" borderId="211" xfId="0" applyFont="1" applyBorder="1" applyAlignment="1">
      <alignment horizontal="center" vertical="center" wrapText="1"/>
    </xf>
    <xf numFmtId="0" fontId="54" fillId="18" borderId="14" xfId="0" applyFont="1" applyFill="1" applyBorder="1" applyAlignment="1">
      <alignment horizontal="center" vertical="center" wrapText="1"/>
    </xf>
    <xf numFmtId="0" fontId="54" fillId="0" borderId="243" xfId="0" applyFont="1" applyBorder="1" applyAlignment="1">
      <alignment horizontal="center" vertical="center" wrapText="1"/>
    </xf>
    <xf numFmtId="0" fontId="54" fillId="18" borderId="242" xfId="0" applyFont="1" applyFill="1" applyBorder="1" applyAlignment="1">
      <alignment horizontal="center" vertical="center" wrapText="1"/>
    </xf>
    <xf numFmtId="0" fontId="54" fillId="0" borderId="233" xfId="0" applyFont="1" applyBorder="1" applyAlignment="1">
      <alignment horizontal="center" vertical="center" wrapText="1"/>
    </xf>
    <xf numFmtId="0" fontId="54" fillId="18" borderId="228" xfId="0" applyFont="1" applyFill="1" applyBorder="1" applyAlignment="1">
      <alignment horizontal="center" vertical="center" wrapText="1"/>
    </xf>
    <xf numFmtId="0" fontId="54" fillId="6" borderId="255" xfId="0" applyFont="1" applyFill="1" applyBorder="1" applyAlignment="1">
      <alignment horizontal="left" vertical="center" wrapText="1"/>
    </xf>
    <xf numFmtId="0" fontId="54" fillId="6" borderId="256" xfId="0" applyFont="1" applyFill="1" applyBorder="1" applyAlignment="1">
      <alignment horizontal="center" vertical="center" wrapText="1"/>
    </xf>
    <xf numFmtId="0" fontId="54" fillId="6" borderId="257" xfId="0" applyFont="1" applyFill="1" applyBorder="1" applyAlignment="1">
      <alignment horizontal="center" vertical="center" wrapText="1"/>
    </xf>
    <xf numFmtId="0" fontId="54" fillId="6" borderId="254" xfId="0" applyFont="1" applyFill="1" applyBorder="1" applyAlignment="1">
      <alignment horizontal="left" vertical="center" wrapText="1"/>
    </xf>
    <xf numFmtId="0" fontId="54" fillId="14" borderId="272" xfId="0" applyFont="1" applyFill="1" applyBorder="1" applyAlignment="1">
      <alignment horizontal="center" vertical="center" wrapText="1"/>
    </xf>
    <xf numFmtId="0" fontId="54" fillId="18" borderId="75" xfId="0" applyFont="1" applyFill="1" applyBorder="1" applyAlignment="1">
      <alignment horizontal="center" vertical="center" wrapText="1"/>
    </xf>
    <xf numFmtId="0" fontId="54" fillId="6" borderId="4" xfId="0" applyFont="1" applyFill="1" applyBorder="1" applyAlignment="1">
      <alignment horizontal="left" vertical="center" wrapText="1"/>
    </xf>
    <xf numFmtId="0" fontId="54" fillId="6" borderId="60" xfId="0" applyFont="1" applyFill="1" applyBorder="1" applyAlignment="1">
      <alignment horizontal="center" vertical="center" wrapText="1"/>
    </xf>
    <xf numFmtId="0" fontId="54" fillId="6" borderId="3" xfId="0" applyFont="1" applyFill="1" applyBorder="1" applyAlignment="1">
      <alignment horizontal="left" vertical="center" wrapText="1"/>
    </xf>
    <xf numFmtId="0" fontId="54" fillId="18" borderId="4" xfId="0" applyFont="1" applyFill="1" applyBorder="1" applyAlignment="1">
      <alignment horizontal="center" vertical="center" wrapText="1"/>
    </xf>
    <xf numFmtId="0" fontId="54" fillId="6" borderId="207" xfId="0" applyFont="1" applyFill="1" applyBorder="1" applyAlignment="1">
      <alignment horizontal="center" vertical="center" wrapText="1"/>
    </xf>
    <xf numFmtId="0" fontId="54" fillId="6" borderId="224" xfId="0" applyFont="1" applyFill="1" applyBorder="1" applyAlignment="1">
      <alignment horizontal="center" vertical="center" wrapText="1"/>
    </xf>
    <xf numFmtId="0" fontId="54" fillId="0" borderId="270" xfId="0" applyFont="1" applyBorder="1" applyAlignment="1">
      <alignment horizontal="center" vertical="center" wrapText="1"/>
    </xf>
    <xf numFmtId="0" fontId="54" fillId="18" borderId="269" xfId="0" applyFont="1" applyFill="1" applyBorder="1" applyAlignment="1">
      <alignment horizontal="center" vertical="center" wrapText="1"/>
    </xf>
    <xf numFmtId="0" fontId="54" fillId="14" borderId="76" xfId="0" applyFont="1" applyFill="1" applyBorder="1" applyAlignment="1">
      <alignment horizontal="left" vertical="center" wrapText="1"/>
    </xf>
    <xf numFmtId="0" fontId="54" fillId="14" borderId="260" xfId="0" applyFont="1" applyFill="1" applyBorder="1" applyAlignment="1">
      <alignment horizontal="left" vertical="center" wrapText="1"/>
    </xf>
    <xf numFmtId="0" fontId="54" fillId="14" borderId="261" xfId="0" applyFont="1" applyFill="1" applyBorder="1" applyAlignment="1">
      <alignment horizontal="center" vertical="center" wrapText="1"/>
    </xf>
    <xf numFmtId="0" fontId="54" fillId="14" borderId="262" xfId="0" applyFont="1" applyFill="1" applyBorder="1" applyAlignment="1">
      <alignment horizontal="center" vertical="center" wrapText="1"/>
    </xf>
    <xf numFmtId="0" fontId="54" fillId="18" borderId="260" xfId="0" applyFont="1" applyFill="1" applyBorder="1" applyAlignment="1">
      <alignment horizontal="center" vertical="center" wrapText="1"/>
    </xf>
    <xf numFmtId="0" fontId="54" fillId="6" borderId="243" xfId="0" applyFont="1" applyFill="1" applyBorder="1" applyAlignment="1">
      <alignment horizontal="center" vertical="center" wrapText="1"/>
    </xf>
    <xf numFmtId="0" fontId="54" fillId="0" borderId="245" xfId="0" applyFont="1" applyBorder="1" applyAlignment="1">
      <alignment horizontal="center" vertical="center" wrapText="1"/>
    </xf>
    <xf numFmtId="0" fontId="54" fillId="18" borderId="52" xfId="0" applyFont="1" applyFill="1" applyBorder="1" applyAlignment="1">
      <alignment horizontal="center" vertical="center" wrapText="1"/>
    </xf>
    <xf numFmtId="0" fontId="54" fillId="0" borderId="7" xfId="0" applyFont="1" applyBorder="1" applyAlignment="1">
      <alignment horizontal="left" vertical="center" wrapText="1"/>
    </xf>
    <xf numFmtId="0" fontId="54" fillId="0" borderId="9" xfId="0" applyFont="1" applyBorder="1" applyAlignment="1">
      <alignment horizontal="left" vertical="center" wrapText="1"/>
    </xf>
    <xf numFmtId="0" fontId="54" fillId="0" borderId="198" xfId="0" applyFont="1" applyBorder="1" applyAlignment="1">
      <alignment horizontal="center" vertical="center" wrapText="1"/>
    </xf>
    <xf numFmtId="0" fontId="54" fillId="0" borderId="117" xfId="0" applyFont="1" applyBorder="1" applyAlignment="1">
      <alignment horizontal="center" vertical="center" wrapText="1"/>
    </xf>
    <xf numFmtId="0" fontId="54" fillId="18" borderId="9" xfId="0" applyFont="1" applyFill="1" applyBorder="1" applyAlignment="1">
      <alignment horizontal="center" vertical="center" wrapText="1"/>
    </xf>
    <xf numFmtId="0" fontId="54" fillId="0" borderId="236" xfId="0" applyFont="1" applyBorder="1" applyAlignment="1">
      <alignment horizontal="center" vertical="center" wrapText="1"/>
    </xf>
    <xf numFmtId="0" fontId="54" fillId="18" borderId="235" xfId="0" applyFont="1" applyFill="1" applyBorder="1" applyAlignment="1">
      <alignment horizontal="center" vertical="center" wrapText="1"/>
    </xf>
    <xf numFmtId="0" fontId="54" fillId="6" borderId="236" xfId="0" applyFont="1" applyFill="1" applyBorder="1" applyAlignment="1">
      <alignment horizontal="center" vertical="center" wrapText="1"/>
    </xf>
    <xf numFmtId="0" fontId="54" fillId="0" borderId="362" xfId="0" applyFont="1" applyBorder="1" applyAlignment="1">
      <alignment horizontal="left" vertical="center" wrapText="1"/>
    </xf>
    <xf numFmtId="0" fontId="54" fillId="0" borderId="267" xfId="0" applyFont="1" applyBorder="1" applyAlignment="1">
      <alignment horizontal="left" vertical="center" wrapText="1"/>
    </xf>
    <xf numFmtId="0" fontId="54" fillId="0" borderId="363" xfId="0" applyFont="1" applyBorder="1" applyAlignment="1">
      <alignment horizontal="center" vertical="center" wrapText="1"/>
    </xf>
    <xf numFmtId="0" fontId="54" fillId="0" borderId="268" xfId="0" applyFont="1" applyBorder="1" applyAlignment="1">
      <alignment horizontal="center" vertical="center" wrapText="1"/>
    </xf>
    <xf numFmtId="0" fontId="54" fillId="18" borderId="267" xfId="0" applyFont="1" applyFill="1" applyBorder="1" applyAlignment="1">
      <alignment horizontal="center" vertical="center" wrapText="1"/>
    </xf>
    <xf numFmtId="0" fontId="51" fillId="20" borderId="4" xfId="0" applyFont="1" applyFill="1" applyBorder="1" applyAlignment="1">
      <alignment horizontal="center" vertical="center" wrapText="1"/>
    </xf>
    <xf numFmtId="0" fontId="51" fillId="20" borderId="206" xfId="0" applyFont="1" applyFill="1" applyBorder="1" applyAlignment="1">
      <alignment horizontal="center" vertical="center" wrapText="1"/>
    </xf>
    <xf numFmtId="0" fontId="54" fillId="0" borderId="373" xfId="0" applyFont="1" applyBorder="1" applyAlignment="1">
      <alignment horizontal="left" vertical="center" wrapText="1"/>
    </xf>
    <xf numFmtId="0" fontId="50" fillId="0" borderId="203" xfId="0" applyFont="1" applyBorder="1" applyAlignment="1">
      <alignment horizontal="center" vertical="center" wrapText="1"/>
    </xf>
    <xf numFmtId="0" fontId="51" fillId="20" borderId="202" xfId="0" applyFont="1" applyFill="1" applyBorder="1" applyAlignment="1">
      <alignment horizontal="center" vertical="center" wrapText="1"/>
    </xf>
    <xf numFmtId="0" fontId="54" fillId="0" borderId="389" xfId="0" applyFont="1" applyBorder="1" applyAlignment="1">
      <alignment vertical="center" wrapText="1"/>
    </xf>
    <xf numFmtId="0" fontId="54" fillId="0" borderId="32" xfId="0" applyFont="1" applyBorder="1" applyAlignment="1">
      <alignment vertical="center" wrapText="1"/>
    </xf>
    <xf numFmtId="0" fontId="54" fillId="0" borderId="252" xfId="0" applyFont="1" applyBorder="1" applyAlignment="1">
      <alignment horizontal="center" vertical="center" wrapText="1"/>
    </xf>
    <xf numFmtId="0" fontId="54" fillId="18" borderId="251" xfId="0" applyFont="1" applyFill="1" applyBorder="1" applyAlignment="1">
      <alignment horizontal="center" vertical="center" wrapText="1"/>
    </xf>
    <xf numFmtId="0" fontId="54" fillId="0" borderId="205" xfId="0" applyFont="1" applyBorder="1" applyAlignment="1">
      <alignment horizontal="center" vertical="center" wrapText="1"/>
    </xf>
    <xf numFmtId="0" fontId="54" fillId="0" borderId="47" xfId="0" applyFont="1" applyBorder="1" applyAlignment="1">
      <alignment horizontal="left" vertical="center" wrapText="1"/>
    </xf>
    <xf numFmtId="0" fontId="54" fillId="0" borderId="53" xfId="0" applyFont="1" applyBorder="1" applyAlignment="1">
      <alignment horizontal="left" vertical="center" wrapText="1"/>
    </xf>
    <xf numFmtId="0" fontId="54" fillId="0" borderId="258" xfId="0" applyFont="1" applyBorder="1" applyAlignment="1">
      <alignment horizontal="center" vertical="center" wrapText="1"/>
    </xf>
    <xf numFmtId="0" fontId="54" fillId="0" borderId="259" xfId="0" applyFont="1" applyBorder="1" applyAlignment="1">
      <alignment horizontal="center" vertical="center" wrapText="1"/>
    </xf>
    <xf numFmtId="0" fontId="54" fillId="18" borderId="53" xfId="0" applyFont="1" applyFill="1" applyBorder="1" applyAlignment="1">
      <alignment horizontal="center" vertical="center" wrapText="1"/>
    </xf>
    <xf numFmtId="0" fontId="49" fillId="0" borderId="321" xfId="0" applyFont="1" applyBorder="1" applyAlignment="1">
      <alignment horizontal="left" vertical="center" wrapText="1"/>
    </xf>
    <xf numFmtId="0" fontId="49" fillId="0" borderId="317" xfId="0" applyFont="1" applyBorder="1" applyAlignment="1">
      <alignment horizontal="left" vertical="center" wrapText="1"/>
    </xf>
    <xf numFmtId="0" fontId="54" fillId="0" borderId="316" xfId="0" applyFont="1" applyBorder="1" applyAlignment="1">
      <alignment horizontal="left" vertical="center" wrapText="1"/>
    </xf>
    <xf numFmtId="0" fontId="54" fillId="0" borderId="312" xfId="0" applyFont="1" applyBorder="1" applyAlignment="1">
      <alignment horizontal="left" vertical="center" wrapText="1"/>
    </xf>
    <xf numFmtId="0" fontId="54" fillId="0" borderId="318" xfId="0" applyFont="1" applyBorder="1" applyAlignment="1">
      <alignment horizontal="left" vertical="center" wrapText="1"/>
    </xf>
    <xf numFmtId="0" fontId="54" fillId="6" borderId="317" xfId="0" applyFont="1" applyFill="1" applyBorder="1" applyAlignment="1">
      <alignment horizontal="left" vertical="center" wrapText="1"/>
    </xf>
    <xf numFmtId="0" fontId="54" fillId="0" borderId="325" xfId="0" applyFont="1" applyBorder="1" applyAlignment="1">
      <alignment horizontal="left" vertical="center" wrapText="1"/>
    </xf>
    <xf numFmtId="0" fontId="54" fillId="14" borderId="306" xfId="0" applyFont="1" applyFill="1" applyBorder="1" applyAlignment="1">
      <alignment horizontal="left" vertical="center" wrapText="1"/>
    </xf>
    <xf numFmtId="0" fontId="54" fillId="0" borderId="313" xfId="0" applyFont="1" applyBorder="1" applyAlignment="1">
      <alignment horizontal="left" vertical="center" wrapText="1"/>
    </xf>
    <xf numFmtId="0" fontId="54" fillId="0" borderId="320" xfId="0" applyFont="1" applyBorder="1" applyAlignment="1">
      <alignment horizontal="left" vertical="center" wrapText="1"/>
    </xf>
    <xf numFmtId="0" fontId="54" fillId="0" borderId="321" xfId="0" applyFont="1" applyBorder="1" applyAlignment="1">
      <alignment horizontal="left" vertical="center" wrapText="1"/>
    </xf>
    <xf numFmtId="0" fontId="54" fillId="6" borderId="325" xfId="0" applyFont="1" applyFill="1" applyBorder="1" applyAlignment="1">
      <alignment horizontal="left" vertical="center" wrapText="1"/>
    </xf>
    <xf numFmtId="0" fontId="54" fillId="14" borderId="330" xfId="0" applyFont="1" applyFill="1" applyBorder="1" applyAlignment="1">
      <alignment horizontal="left" vertical="center" wrapText="1"/>
    </xf>
    <xf numFmtId="0" fontId="54" fillId="6" borderId="311" xfId="0" applyFont="1" applyFill="1" applyBorder="1" applyAlignment="1">
      <alignment horizontal="left" vertical="center" wrapText="1"/>
    </xf>
    <xf numFmtId="0" fontId="54" fillId="6" borderId="312" xfId="0" applyFont="1" applyFill="1" applyBorder="1" applyAlignment="1">
      <alignment horizontal="left" vertical="center" wrapText="1"/>
    </xf>
    <xf numFmtId="0" fontId="54" fillId="0" borderId="329" xfId="0" applyFont="1" applyBorder="1" applyAlignment="1">
      <alignment horizontal="left" vertical="center" wrapText="1"/>
    </xf>
    <xf numFmtId="0" fontId="54" fillId="14" borderId="327" xfId="0" applyFont="1" applyFill="1" applyBorder="1" applyAlignment="1">
      <alignment horizontal="left" vertical="center" wrapText="1"/>
    </xf>
    <xf numFmtId="0" fontId="54" fillId="6" borderId="320" xfId="0" applyFont="1" applyFill="1" applyBorder="1" applyAlignment="1">
      <alignment horizontal="left" vertical="center" wrapText="1"/>
    </xf>
    <xf numFmtId="0" fontId="54" fillId="0" borderId="322" xfId="0" applyFont="1" applyBorder="1" applyAlignment="1">
      <alignment horizontal="left" vertical="center" wrapText="1"/>
    </xf>
    <xf numFmtId="0" fontId="54" fillId="0" borderId="309" xfId="0" applyFont="1" applyBorder="1" applyAlignment="1">
      <alignment horizontal="left" vertical="center" wrapText="1"/>
    </xf>
    <xf numFmtId="0" fontId="54" fillId="0" borderId="319" xfId="0" applyFont="1" applyBorder="1" applyAlignment="1">
      <alignment horizontal="left" vertical="center" wrapText="1"/>
    </xf>
    <xf numFmtId="0" fontId="54" fillId="6" borderId="319" xfId="0" applyFont="1" applyFill="1" applyBorder="1" applyAlignment="1">
      <alignment horizontal="left" vertical="center" wrapText="1"/>
    </xf>
    <xf numFmtId="0" fontId="54" fillId="0" borderId="440" xfId="0" applyFont="1" applyBorder="1" applyAlignment="1">
      <alignment horizontal="left" vertical="center" wrapText="1"/>
    </xf>
    <xf numFmtId="0" fontId="54" fillId="0" borderId="311" xfId="0" applyFont="1" applyBorder="1" applyAlignment="1">
      <alignment horizontal="left" vertical="center" wrapText="1"/>
    </xf>
    <xf numFmtId="0" fontId="54" fillId="2" borderId="312" xfId="0" applyFont="1" applyFill="1" applyBorder="1" applyAlignment="1">
      <alignment horizontal="left" vertical="center" wrapText="1"/>
    </xf>
    <xf numFmtId="0" fontId="54" fillId="0" borderId="308" xfId="0" applyFont="1" applyBorder="1" applyAlignment="1">
      <alignment horizontal="left" vertical="center" wrapText="1"/>
    </xf>
    <xf numFmtId="0" fontId="54" fillId="0" borderId="324" xfId="0" applyFont="1" applyBorder="1" applyAlignment="1">
      <alignment horizontal="left" vertical="center" wrapText="1"/>
    </xf>
    <xf numFmtId="0" fontId="54" fillId="0" borderId="326" xfId="0" applyFont="1" applyBorder="1" applyAlignment="1">
      <alignment horizontal="left" vertical="center" wrapText="1"/>
    </xf>
    <xf numFmtId="0" fontId="50" fillId="2" borderId="243" xfId="0" applyFont="1" applyFill="1" applyBorder="1" applyAlignment="1">
      <alignment horizontal="center" vertical="center" wrapText="1"/>
    </xf>
    <xf numFmtId="0" fontId="50" fillId="2" borderId="233" xfId="0" applyFont="1" applyFill="1" applyBorder="1" applyAlignment="1">
      <alignment horizontal="center" vertical="center" wrapText="1"/>
    </xf>
    <xf numFmtId="0" fontId="54" fillId="2" borderId="207" xfId="0" applyFont="1" applyFill="1" applyBorder="1" applyAlignment="1">
      <alignment horizontal="center" vertical="center" wrapText="1"/>
    </xf>
    <xf numFmtId="0" fontId="50" fillId="6" borderId="205" xfId="0" applyFont="1" applyFill="1" applyBorder="1" applyAlignment="1">
      <alignment horizontal="center" vertical="center" wrapText="1"/>
    </xf>
    <xf numFmtId="0" fontId="49" fillId="0" borderId="220" xfId="0" applyFont="1" applyBorder="1" applyAlignment="1">
      <alignment horizontal="left" vertical="center" wrapText="1"/>
    </xf>
    <xf numFmtId="0" fontId="49" fillId="0" borderId="208" xfId="0" applyFont="1" applyBorder="1" applyAlignment="1">
      <alignment horizontal="left" vertical="center" wrapText="1"/>
    </xf>
    <xf numFmtId="0" fontId="49" fillId="0" borderId="244" xfId="0" applyFont="1" applyBorder="1" applyAlignment="1">
      <alignment horizontal="left" vertical="center" wrapText="1"/>
    </xf>
    <xf numFmtId="0" fontId="49" fillId="0" borderId="230" xfId="0" applyFont="1" applyBorder="1" applyAlignment="1">
      <alignment horizontal="left" vertical="center" wrapText="1"/>
    </xf>
    <xf numFmtId="0" fontId="49" fillId="0" borderId="225" xfId="0" applyFont="1" applyBorder="1" applyAlignment="1">
      <alignment horizontal="left" vertical="center" wrapText="1"/>
    </xf>
    <xf numFmtId="0" fontId="54" fillId="0" borderId="257" xfId="0" applyFont="1" applyBorder="1" applyAlignment="1">
      <alignment horizontal="left" vertical="center" wrapText="1"/>
    </xf>
    <xf numFmtId="0" fontId="54" fillId="6" borderId="257" xfId="0" applyFont="1" applyFill="1" applyBorder="1" applyAlignment="1">
      <alignment horizontal="left" vertical="center" wrapText="1" indent="1"/>
    </xf>
    <xf numFmtId="0" fontId="54" fillId="14" borderId="140" xfId="0" applyFont="1" applyFill="1" applyBorder="1" applyAlignment="1">
      <alignment horizontal="left" vertical="center" wrapText="1"/>
    </xf>
    <xf numFmtId="0" fontId="54" fillId="14" borderId="262" xfId="0" applyFont="1" applyFill="1" applyBorder="1" applyAlignment="1">
      <alignment horizontal="left" vertical="center" wrapText="1"/>
    </xf>
    <xf numFmtId="0" fontId="54" fillId="6" borderId="244" xfId="0" applyFont="1" applyFill="1" applyBorder="1" applyAlignment="1">
      <alignment horizontal="left" vertical="center" wrapText="1" indent="1"/>
    </xf>
    <xf numFmtId="0" fontId="54" fillId="0" borderId="117" xfId="0" applyFont="1" applyBorder="1" applyAlignment="1">
      <alignment horizontal="left" vertical="center" wrapText="1"/>
    </xf>
    <xf numFmtId="0" fontId="54" fillId="0" borderId="237" xfId="0" applyFont="1" applyBorder="1" applyAlignment="1">
      <alignment horizontal="left" vertical="center" wrapText="1"/>
    </xf>
    <xf numFmtId="0" fontId="54" fillId="0" borderId="268" xfId="0" applyFont="1" applyBorder="1" applyAlignment="1">
      <alignment horizontal="left" vertical="center" wrapText="1"/>
    </xf>
    <xf numFmtId="0" fontId="54" fillId="0" borderId="268" xfId="0" applyFont="1" applyBorder="1" applyAlignment="1">
      <alignment vertical="center" wrapText="1"/>
    </xf>
    <xf numFmtId="0" fontId="54" fillId="0" borderId="259" xfId="0" applyFont="1" applyBorder="1" applyAlignment="1">
      <alignment horizontal="left" vertical="center" wrapText="1"/>
    </xf>
    <xf numFmtId="0" fontId="54" fillId="2" borderId="237" xfId="0" applyFont="1" applyFill="1" applyBorder="1" applyAlignment="1">
      <alignment vertical="center" wrapText="1"/>
    </xf>
    <xf numFmtId="0" fontId="48" fillId="17" borderId="334" xfId="0" applyFont="1" applyFill="1" applyBorder="1" applyAlignment="1">
      <alignment horizontal="center" vertical="center" wrapText="1"/>
    </xf>
    <xf numFmtId="0" fontId="49" fillId="0" borderId="343" xfId="0" applyFont="1" applyBorder="1" applyAlignment="1">
      <alignment horizontal="left" vertical="center" wrapText="1"/>
    </xf>
    <xf numFmtId="0" fontId="49" fillId="0" borderId="345" xfId="0" applyFont="1" applyBorder="1" applyAlignment="1">
      <alignment horizontal="left" vertical="center" wrapText="1"/>
    </xf>
    <xf numFmtId="0" fontId="54" fillId="0" borderId="341" xfId="0" applyFont="1" applyBorder="1" applyAlignment="1">
      <alignment horizontal="left" vertical="center" wrapText="1"/>
    </xf>
    <xf numFmtId="0" fontId="54" fillId="0" borderId="342" xfId="0" applyFont="1" applyBorder="1" applyAlignment="1">
      <alignment horizontal="left" vertical="center" wrapText="1"/>
    </xf>
    <xf numFmtId="0" fontId="54" fillId="0" borderId="344" xfId="0" applyFont="1" applyBorder="1" applyAlignment="1">
      <alignment horizontal="left" vertical="center" wrapText="1"/>
    </xf>
    <xf numFmtId="0" fontId="54" fillId="6" borderId="343" xfId="0" applyFont="1" applyFill="1" applyBorder="1" applyAlignment="1">
      <alignment horizontal="left" vertical="center" wrapText="1"/>
    </xf>
    <xf numFmtId="0" fontId="54" fillId="0" borderId="351" xfId="0" applyFont="1" applyBorder="1" applyAlignment="1">
      <alignment horizontal="left" vertical="center" wrapText="1"/>
    </xf>
    <xf numFmtId="0" fontId="54" fillId="14" borderId="334" xfId="0" applyFont="1" applyFill="1" applyBorder="1" applyAlignment="1">
      <alignment horizontal="left" vertical="center" wrapText="1"/>
    </xf>
    <xf numFmtId="0" fontId="54" fillId="0" borderId="337" xfId="0" applyFont="1" applyBorder="1" applyAlignment="1">
      <alignment horizontal="left" vertical="center" wrapText="1"/>
    </xf>
    <xf numFmtId="0" fontId="54" fillId="0" borderId="346" xfId="0" applyFont="1" applyBorder="1" applyAlignment="1">
      <alignment horizontal="left" vertical="center" wrapText="1"/>
    </xf>
    <xf numFmtId="0" fontId="54" fillId="0" borderId="347" xfId="0" applyFont="1" applyBorder="1" applyAlignment="1">
      <alignment horizontal="left" vertical="center" wrapText="1"/>
    </xf>
    <xf numFmtId="0" fontId="54" fillId="6" borderId="351" xfId="0" applyFont="1" applyFill="1" applyBorder="1" applyAlignment="1">
      <alignment horizontal="left" vertical="center" wrapText="1"/>
    </xf>
    <xf numFmtId="0" fontId="54" fillId="14" borderId="357" xfId="0" applyFont="1" applyFill="1" applyBorder="1" applyAlignment="1">
      <alignment horizontal="left" vertical="center" wrapText="1"/>
    </xf>
    <xf numFmtId="0" fontId="54" fillId="6" borderId="138" xfId="0" applyFont="1" applyFill="1" applyBorder="1" applyAlignment="1">
      <alignment horizontal="left" vertical="center" wrapText="1"/>
    </xf>
    <xf numFmtId="0" fontId="54" fillId="6" borderId="342" xfId="0" applyFont="1" applyFill="1" applyBorder="1" applyAlignment="1">
      <alignment horizontal="left" vertical="center" wrapText="1"/>
    </xf>
    <xf numFmtId="0" fontId="54" fillId="0" borderId="356" xfId="0" applyFont="1" applyBorder="1" applyAlignment="1">
      <alignment horizontal="left" vertical="center" wrapText="1"/>
    </xf>
    <xf numFmtId="0" fontId="54" fillId="14" borderId="353" xfId="0" applyFont="1" applyFill="1" applyBorder="1" applyAlignment="1">
      <alignment horizontal="left" vertical="center" wrapText="1"/>
    </xf>
    <xf numFmtId="0" fontId="54" fillId="6" borderId="346" xfId="0" applyFont="1" applyFill="1" applyBorder="1" applyAlignment="1">
      <alignment horizontal="left" vertical="center" wrapText="1"/>
    </xf>
    <xf numFmtId="0" fontId="54" fillId="0" borderId="348" xfId="0" applyFont="1" applyBorder="1" applyAlignment="1">
      <alignment horizontal="left" vertical="center" wrapText="1"/>
    </xf>
    <xf numFmtId="0" fontId="54" fillId="0" borderId="333" xfId="0" applyFont="1" applyBorder="1" applyAlignment="1">
      <alignment horizontal="left" vertical="center" wrapText="1"/>
    </xf>
    <xf numFmtId="0" fontId="54" fillId="0" borderId="345" xfId="0" applyFont="1" applyBorder="1" applyAlignment="1">
      <alignment horizontal="left" vertical="center" wrapText="1"/>
    </xf>
    <xf numFmtId="0" fontId="54" fillId="6" borderId="345" xfId="0" applyFont="1" applyFill="1" applyBorder="1" applyAlignment="1">
      <alignment horizontal="left" vertical="center" wrapText="1"/>
    </xf>
    <xf numFmtId="0" fontId="54" fillId="0" borderId="422" xfId="0" applyFont="1" applyBorder="1" applyAlignment="1">
      <alignment horizontal="left" vertical="center" wrapText="1"/>
    </xf>
    <xf numFmtId="0" fontId="54" fillId="0" borderId="138" xfId="0" applyFont="1" applyBorder="1" applyAlignment="1">
      <alignment horizontal="left" vertical="center" wrapText="1"/>
    </xf>
    <xf numFmtId="0" fontId="54" fillId="2" borderId="342" xfId="0" applyFont="1" applyFill="1" applyBorder="1" applyAlignment="1">
      <alignment horizontal="left" vertical="center" wrapText="1"/>
    </xf>
    <xf numFmtId="0" fontId="54" fillId="0" borderId="335" xfId="0" applyFont="1" applyBorder="1" applyAlignment="1">
      <alignment horizontal="left" vertical="center" wrapText="1"/>
    </xf>
    <xf numFmtId="0" fontId="54" fillId="0" borderId="350" xfId="0" applyFont="1" applyBorder="1" applyAlignment="1">
      <alignment horizontal="left" vertical="center" wrapText="1"/>
    </xf>
    <xf numFmtId="0" fontId="54" fillId="0" borderId="352" xfId="0" applyFont="1" applyBorder="1" applyAlignment="1">
      <alignment horizontal="left" vertical="center" wrapText="1"/>
    </xf>
    <xf numFmtId="0" fontId="56" fillId="0" borderId="3" xfId="0" applyFont="1" applyBorder="1" applyAlignment="1">
      <alignment vertical="center" wrapText="1"/>
    </xf>
    <xf numFmtId="0" fontId="56" fillId="0" borderId="30" xfId="0" applyFont="1" applyBorder="1" applyAlignment="1">
      <alignment vertical="center" wrapText="1"/>
    </xf>
    <xf numFmtId="0" fontId="56" fillId="0" borderId="47" xfId="0" applyFont="1" applyBorder="1" applyAlignment="1">
      <alignment vertical="center" wrapText="1"/>
    </xf>
    <xf numFmtId="0" fontId="56" fillId="0" borderId="48" xfId="0" applyFont="1" applyBorder="1" applyAlignment="1">
      <alignment vertical="center" wrapText="1"/>
    </xf>
    <xf numFmtId="0" fontId="49" fillId="18" borderId="284" xfId="0" applyFont="1" applyFill="1" applyBorder="1" applyAlignment="1">
      <alignment horizontal="center" vertical="center" wrapText="1"/>
    </xf>
    <xf numFmtId="0" fontId="49" fillId="18" borderId="283" xfId="0" applyFont="1" applyFill="1" applyBorder="1" applyAlignment="1">
      <alignment horizontal="center" vertical="center" wrapText="1"/>
    </xf>
    <xf numFmtId="0" fontId="49" fillId="18" borderId="288" xfId="0" applyFont="1" applyFill="1" applyBorder="1" applyAlignment="1">
      <alignment horizontal="center" vertical="center" wrapText="1"/>
    </xf>
    <xf numFmtId="0" fontId="49" fillId="18" borderId="291" xfId="0" applyFont="1" applyFill="1" applyBorder="1" applyAlignment="1">
      <alignment horizontal="center" vertical="center" wrapText="1"/>
    </xf>
    <xf numFmtId="0" fontId="49" fillId="18" borderId="292" xfId="0" applyFont="1" applyFill="1" applyBorder="1" applyAlignment="1">
      <alignment horizontal="center" vertical="center" wrapText="1"/>
    </xf>
    <xf numFmtId="0" fontId="49" fillId="18" borderId="286" xfId="0" applyFont="1" applyFill="1" applyBorder="1" applyAlignment="1">
      <alignment horizontal="center" vertical="center" wrapText="1"/>
    </xf>
    <xf numFmtId="0" fontId="49" fillId="18" borderId="287" xfId="0" applyFont="1" applyFill="1" applyBorder="1" applyAlignment="1">
      <alignment horizontal="center" vertical="center" wrapText="1"/>
    </xf>
    <xf numFmtId="0" fontId="49" fillId="18" borderId="452" xfId="0" applyFont="1" applyFill="1" applyBorder="1" applyAlignment="1" applyProtection="1">
      <alignment horizontal="center" vertical="center" wrapText="1"/>
      <protection locked="0"/>
    </xf>
    <xf numFmtId="0" fontId="49" fillId="18" borderId="132" xfId="0" applyFont="1" applyFill="1" applyBorder="1" applyAlignment="1" applyProtection="1">
      <alignment horizontal="center" vertical="center" wrapText="1"/>
      <protection locked="0"/>
    </xf>
    <xf numFmtId="0" fontId="49" fillId="18" borderId="79" xfId="0" applyFont="1" applyFill="1" applyBorder="1" applyAlignment="1" applyProtection="1">
      <alignment horizontal="center" vertical="center" wrapText="1"/>
      <protection locked="0"/>
    </xf>
    <xf numFmtId="0" fontId="49" fillId="18" borderId="289" xfId="0" applyFont="1" applyFill="1" applyBorder="1" applyAlignment="1" applyProtection="1">
      <alignment horizontal="center" vertical="center" wrapText="1"/>
      <protection locked="0"/>
    </xf>
    <xf numFmtId="0" fontId="49" fillId="18" borderId="283" xfId="0" applyFont="1" applyFill="1" applyBorder="1" applyAlignment="1" applyProtection="1">
      <alignment horizontal="center" vertical="center" wrapText="1"/>
      <protection locked="0"/>
    </xf>
    <xf numFmtId="0" fontId="49" fillId="18" borderId="285" xfId="0" applyFont="1" applyFill="1" applyBorder="1" applyAlignment="1" applyProtection="1">
      <alignment horizontal="center" vertical="center" wrapText="1"/>
      <protection locked="0"/>
    </xf>
    <xf numFmtId="0" fontId="49" fillId="18" borderId="132" xfId="0" applyFont="1" applyFill="1" applyBorder="1" applyAlignment="1">
      <alignment horizontal="center" vertical="center" wrapText="1"/>
    </xf>
    <xf numFmtId="0" fontId="49" fillId="18" borderId="286" xfId="0" applyFont="1" applyFill="1" applyBorder="1" applyAlignment="1" applyProtection="1">
      <alignment horizontal="center" vertical="center" wrapText="1"/>
      <protection locked="0"/>
    </xf>
    <xf numFmtId="0" fontId="49" fillId="18" borderId="131" xfId="0" applyFont="1" applyFill="1" applyBorder="1" applyAlignment="1" applyProtection="1">
      <alignment horizontal="center" vertical="center" wrapText="1"/>
      <protection locked="0"/>
    </xf>
    <xf numFmtId="0" fontId="49" fillId="18" borderId="125" xfId="0" applyFont="1" applyFill="1" applyBorder="1" applyAlignment="1">
      <alignment horizontal="center" vertical="center" wrapText="1"/>
    </xf>
    <xf numFmtId="0" fontId="49" fillId="18" borderId="73" xfId="0" applyFont="1" applyFill="1" applyBorder="1" applyAlignment="1" applyProtection="1">
      <alignment horizontal="center" vertical="center" wrapText="1"/>
      <protection locked="0"/>
    </xf>
    <xf numFmtId="0" fontId="49" fillId="18" borderId="74" xfId="0" applyFont="1" applyFill="1" applyBorder="1" applyAlignment="1" applyProtection="1">
      <alignment horizontal="center" vertical="center" wrapText="1"/>
      <protection locked="0"/>
    </xf>
    <xf numFmtId="0" fontId="49" fillId="18" borderId="285" xfId="0" applyFont="1" applyFill="1" applyBorder="1" applyAlignment="1">
      <alignment horizontal="center" vertical="center" wrapText="1"/>
    </xf>
    <xf numFmtId="0" fontId="49" fillId="18" borderId="73" xfId="0" applyFont="1" applyFill="1" applyBorder="1" applyAlignment="1">
      <alignment horizontal="center" vertical="center" wrapText="1"/>
    </xf>
    <xf numFmtId="0" fontId="49" fillId="18" borderId="146" xfId="0" applyFont="1" applyFill="1" applyBorder="1" applyAlignment="1" applyProtection="1">
      <alignment horizontal="center" vertical="center" wrapText="1"/>
      <protection locked="0"/>
    </xf>
    <xf numFmtId="0" fontId="49" fillId="18" borderId="406" xfId="0" applyFont="1" applyFill="1" applyBorder="1" applyAlignment="1" applyProtection="1">
      <alignment horizontal="center" vertical="center" wrapText="1"/>
      <protection locked="0"/>
    </xf>
    <xf numFmtId="0" fontId="49" fillId="15" borderId="125" xfId="0" applyFont="1" applyFill="1" applyBorder="1" applyAlignment="1" applyProtection="1">
      <alignment horizontal="center" vertical="center" wrapText="1"/>
      <protection locked="0"/>
    </xf>
    <xf numFmtId="0" fontId="54" fillId="18" borderId="149" xfId="0" applyFont="1" applyFill="1" applyBorder="1" applyAlignment="1" applyProtection="1">
      <alignment horizontal="center" vertical="center" wrapText="1"/>
      <protection locked="0"/>
    </xf>
    <xf numFmtId="0" fontId="54" fillId="18" borderId="79" xfId="0" applyFont="1" applyFill="1" applyBorder="1" applyAlignment="1" applyProtection="1">
      <alignment horizontal="center" vertical="center" wrapText="1"/>
      <protection locked="0"/>
    </xf>
    <xf numFmtId="0" fontId="54" fillId="18" borderId="286" xfId="0" applyFont="1" applyFill="1" applyBorder="1" applyAlignment="1" applyProtection="1">
      <alignment horizontal="center" vertical="center" wrapText="1"/>
      <protection locked="0"/>
    </xf>
    <xf numFmtId="0" fontId="54" fillId="18" borderId="283" xfId="0" applyFont="1" applyFill="1" applyBorder="1" applyAlignment="1" applyProtection="1">
      <alignment horizontal="center" vertical="center" wrapText="1"/>
      <protection locked="0"/>
    </xf>
    <xf numFmtId="0" fontId="54" fillId="18" borderId="73" xfId="0" applyFont="1" applyFill="1" applyBorder="1" applyAlignment="1" applyProtection="1">
      <alignment horizontal="center" vertical="center" wrapText="1"/>
      <protection locked="0"/>
    </xf>
    <xf numFmtId="0" fontId="54" fillId="18" borderId="292" xfId="0" applyFont="1" applyFill="1" applyBorder="1" applyAlignment="1" applyProtection="1">
      <alignment horizontal="center" vertical="center" wrapText="1"/>
      <protection locked="0"/>
    </xf>
    <xf numFmtId="0" fontId="54" fillId="18" borderId="452" xfId="0" applyFont="1" applyFill="1" applyBorder="1" applyAlignment="1" applyProtection="1">
      <alignment horizontal="center" vertical="center" wrapText="1"/>
      <protection locked="0"/>
    </xf>
    <xf numFmtId="0" fontId="54" fillId="18" borderId="132" xfId="0" applyFont="1" applyFill="1" applyBorder="1" applyAlignment="1" applyProtection="1">
      <alignment horizontal="center" vertical="center" wrapText="1"/>
      <protection locked="0"/>
    </xf>
    <xf numFmtId="0" fontId="49" fillId="15" borderId="283" xfId="0" applyFont="1" applyFill="1" applyBorder="1" applyAlignment="1" applyProtection="1">
      <alignment horizontal="center" vertical="center" wrapText="1"/>
      <protection locked="0"/>
    </xf>
    <xf numFmtId="0" fontId="49" fillId="18" borderId="292" xfId="0" applyFont="1" applyFill="1" applyBorder="1" applyAlignment="1" applyProtection="1">
      <alignment horizontal="center" vertical="center" wrapText="1"/>
      <protection locked="0"/>
    </xf>
    <xf numFmtId="0" fontId="49" fillId="18" borderId="288" xfId="0" applyFont="1" applyFill="1" applyBorder="1" applyAlignment="1" applyProtection="1">
      <alignment horizontal="center" vertical="center" wrapText="1"/>
      <protection locked="0"/>
    </xf>
    <xf numFmtId="0" fontId="54" fillId="15" borderId="131" xfId="0" applyFont="1" applyFill="1" applyBorder="1" applyAlignment="1" applyProtection="1">
      <alignment horizontal="center" vertical="center" wrapText="1"/>
      <protection locked="0"/>
    </xf>
    <xf numFmtId="0" fontId="54" fillId="18" borderId="291" xfId="0" applyFont="1" applyFill="1" applyBorder="1" applyAlignment="1" applyProtection="1">
      <alignment horizontal="center" vertical="center" wrapText="1"/>
      <protection locked="0"/>
    </xf>
    <xf numFmtId="0" fontId="54" fillId="15" borderId="73" xfId="0" applyFont="1" applyFill="1" applyBorder="1" applyAlignment="1" applyProtection="1">
      <alignment horizontal="center" vertical="center" wrapText="1"/>
      <protection locked="0"/>
    </xf>
    <xf numFmtId="0" fontId="54" fillId="18" borderId="406" xfId="0" applyFont="1" applyFill="1" applyBorder="1" applyAlignment="1" applyProtection="1">
      <alignment horizontal="center" vertical="center" wrapText="1"/>
      <protection locked="0"/>
    </xf>
    <xf numFmtId="0" fontId="54" fillId="18" borderId="133" xfId="0" applyFont="1" applyFill="1" applyBorder="1" applyAlignment="1" applyProtection="1">
      <alignment horizontal="center" vertical="center" wrapText="1"/>
      <protection locked="0"/>
    </xf>
    <xf numFmtId="0" fontId="54" fillId="15" borderId="293" xfId="0" applyFont="1" applyFill="1" applyBorder="1" applyAlignment="1" applyProtection="1">
      <alignment horizontal="center" vertical="center" wrapText="1"/>
      <protection locked="0"/>
    </xf>
    <xf numFmtId="0" fontId="54" fillId="18" borderId="74" xfId="0" applyFont="1" applyFill="1" applyBorder="1" applyAlignment="1" applyProtection="1">
      <alignment horizontal="center" vertical="center" wrapText="1"/>
      <protection locked="0"/>
    </xf>
    <xf numFmtId="0" fontId="54" fillId="18" borderId="127" xfId="0" applyFont="1" applyFill="1" applyBorder="1" applyAlignment="1" applyProtection="1">
      <alignment horizontal="center" vertical="center" wrapText="1"/>
      <protection locked="0"/>
    </xf>
    <xf numFmtId="0" fontId="54" fillId="18" borderId="284" xfId="0" applyFont="1" applyFill="1" applyBorder="1" applyAlignment="1" applyProtection="1">
      <alignment horizontal="center" vertical="center" wrapText="1"/>
      <protection locked="0"/>
    </xf>
    <xf numFmtId="0" fontId="54" fillId="18" borderId="285" xfId="0" applyFont="1" applyFill="1" applyBorder="1" applyAlignment="1" applyProtection="1">
      <alignment horizontal="center" vertical="center" wrapText="1"/>
      <protection locked="0"/>
    </xf>
    <xf numFmtId="0" fontId="49" fillId="15" borderId="285" xfId="0" applyFont="1" applyFill="1" applyBorder="1" applyAlignment="1" applyProtection="1">
      <alignment horizontal="center" vertical="center" wrapText="1"/>
      <protection locked="0"/>
    </xf>
    <xf numFmtId="0" fontId="54" fillId="18" borderId="288" xfId="0" applyFont="1" applyFill="1" applyBorder="1" applyAlignment="1" applyProtection="1">
      <alignment horizontal="center" vertical="center" wrapText="1"/>
      <protection locked="0"/>
    </xf>
    <xf numFmtId="0" fontId="54" fillId="18" borderId="293" xfId="0" applyFont="1" applyFill="1" applyBorder="1" applyAlignment="1" applyProtection="1">
      <alignment horizontal="center" vertical="center" wrapText="1"/>
      <protection locked="0"/>
    </xf>
    <xf numFmtId="0" fontId="54" fillId="18" borderId="147" xfId="0" applyFont="1" applyFill="1" applyBorder="1" applyAlignment="1" applyProtection="1">
      <alignment horizontal="center" vertical="center" wrapText="1"/>
      <protection locked="0"/>
    </xf>
    <xf numFmtId="0" fontId="54" fillId="15" borderId="125" xfId="0" applyFont="1" applyFill="1" applyBorder="1" applyAlignment="1" applyProtection="1">
      <alignment horizontal="center" vertical="center" wrapText="1"/>
      <protection locked="0"/>
    </xf>
    <xf numFmtId="0" fontId="54" fillId="18" borderId="289" xfId="0" applyFont="1" applyFill="1" applyBorder="1" applyAlignment="1" applyProtection="1">
      <alignment horizontal="center" vertical="center" wrapText="1"/>
      <protection locked="0"/>
    </xf>
    <xf numFmtId="0" fontId="54" fillId="18" borderId="125" xfId="0" applyFont="1" applyFill="1" applyBorder="1" applyAlignment="1" applyProtection="1">
      <alignment horizontal="center" vertical="center" wrapText="1"/>
      <protection locked="0"/>
    </xf>
    <xf numFmtId="0" fontId="54" fillId="18" borderId="131" xfId="0" applyFont="1" applyFill="1" applyBorder="1" applyAlignment="1" applyProtection="1">
      <alignment horizontal="center" vertical="center" wrapText="1"/>
      <protection locked="0"/>
    </xf>
    <xf numFmtId="0" fontId="54" fillId="18" borderId="453" xfId="0" applyFont="1" applyFill="1" applyBorder="1" applyAlignment="1" applyProtection="1">
      <alignment horizontal="center" vertical="center" wrapText="1"/>
      <protection locked="0"/>
    </xf>
    <xf numFmtId="0" fontId="54" fillId="18" borderId="126" xfId="0" applyFont="1" applyFill="1" applyBorder="1" applyAlignment="1" applyProtection="1">
      <alignment horizontal="center" vertical="center" wrapText="1"/>
      <protection locked="0"/>
    </xf>
    <xf numFmtId="0" fontId="54" fillId="18" borderId="129" xfId="0" applyFont="1" applyFill="1" applyBorder="1" applyAlignment="1" applyProtection="1">
      <alignment horizontal="center" vertical="center" wrapText="1"/>
      <protection locked="0"/>
    </xf>
    <xf numFmtId="0" fontId="54" fillId="18" borderId="146" xfId="0" applyFont="1" applyFill="1" applyBorder="1" applyAlignment="1" applyProtection="1">
      <alignment horizontal="center" vertical="center" wrapText="1"/>
      <protection locked="0"/>
    </xf>
    <xf numFmtId="0" fontId="54" fillId="18" borderId="454" xfId="0" applyFont="1" applyFill="1" applyBorder="1" applyAlignment="1" applyProtection="1">
      <alignment horizontal="center" vertical="center" wrapText="1"/>
      <protection locked="0"/>
    </xf>
    <xf numFmtId="0" fontId="54" fillId="18" borderId="148" xfId="0" applyFont="1" applyFill="1" applyBorder="1" applyAlignment="1" applyProtection="1">
      <alignment horizontal="center" vertical="center" wrapText="1"/>
      <protection locked="0"/>
    </xf>
    <xf numFmtId="0" fontId="49" fillId="19" borderId="358" xfId="0" applyFont="1" applyFill="1" applyBorder="1" applyAlignment="1" applyProtection="1">
      <alignment horizontal="left" vertical="center" wrapText="1"/>
      <protection locked="0"/>
    </xf>
    <xf numFmtId="0" fontId="49" fillId="14" borderId="419" xfId="0" applyFont="1" applyFill="1" applyBorder="1" applyAlignment="1" applyProtection="1">
      <alignment horizontal="left" vertical="center" wrapText="1"/>
      <protection locked="0"/>
    </xf>
    <xf numFmtId="0" fontId="49" fillId="6" borderId="347" xfId="0" applyFont="1" applyFill="1" applyBorder="1" applyAlignment="1" applyProtection="1">
      <alignment horizontal="left" vertical="center" wrapText="1"/>
      <protection locked="0"/>
    </xf>
    <xf numFmtId="0" fontId="49" fillId="6" borderId="342" xfId="0" applyFont="1" applyFill="1" applyBorder="1" applyAlignment="1" applyProtection="1">
      <alignment horizontal="left" vertical="center" wrapText="1"/>
      <protection locked="0"/>
    </xf>
    <xf numFmtId="0" fontId="49" fillId="6" borderId="343" xfId="0" applyFont="1" applyFill="1" applyBorder="1" applyAlignment="1" applyProtection="1">
      <alignment horizontal="left" vertical="center" wrapText="1"/>
      <protection locked="0"/>
    </xf>
    <xf numFmtId="0" fontId="49" fillId="6" borderId="338" xfId="0" applyFont="1" applyFill="1" applyBorder="1" applyAlignment="1">
      <alignment horizontal="left" vertical="center" wrapText="1"/>
    </xf>
    <xf numFmtId="0" fontId="49" fillId="6" borderId="344" xfId="0" applyFont="1" applyFill="1" applyBorder="1" applyAlignment="1" applyProtection="1">
      <alignment horizontal="left" vertical="center" wrapText="1"/>
      <protection locked="0"/>
    </xf>
    <xf numFmtId="0" fontId="49" fillId="14" borderId="339" xfId="0" applyFont="1" applyFill="1" applyBorder="1" applyAlignment="1" applyProtection="1">
      <alignment horizontal="left" vertical="center" wrapText="1"/>
      <protection locked="0"/>
    </xf>
    <xf numFmtId="0" fontId="49" fillId="6" borderId="334" xfId="0" applyFont="1" applyFill="1" applyBorder="1" applyAlignment="1">
      <alignment horizontal="left" vertical="center" wrapText="1"/>
    </xf>
    <xf numFmtId="0" fontId="49" fillId="14" borderId="138" xfId="0" applyFont="1" applyFill="1" applyBorder="1" applyAlignment="1" applyProtection="1">
      <alignment horizontal="left" vertical="center" wrapText="1"/>
      <protection locked="0"/>
    </xf>
    <xf numFmtId="0" fontId="49" fillId="14" borderId="337" xfId="0" applyFont="1" applyFill="1" applyBorder="1" applyAlignment="1" applyProtection="1">
      <alignment horizontal="left" vertical="center" wrapText="1"/>
      <protection locked="0"/>
    </xf>
    <xf numFmtId="0" fontId="49" fillId="6" borderId="343" xfId="0" applyFont="1" applyFill="1" applyBorder="1" applyAlignment="1">
      <alignment horizontal="left" vertical="center" wrapText="1"/>
    </xf>
    <xf numFmtId="0" fontId="49" fillId="6" borderId="138" xfId="0" applyFont="1" applyFill="1" applyBorder="1" applyAlignment="1">
      <alignment horizontal="left" vertical="center" wrapText="1"/>
    </xf>
    <xf numFmtId="0" fontId="49" fillId="6" borderId="348" xfId="0" applyFont="1" applyFill="1" applyBorder="1" applyAlignment="1" applyProtection="1">
      <alignment horizontal="left" vertical="center" wrapText="1"/>
      <protection locked="0"/>
    </xf>
    <xf numFmtId="0" fontId="49" fillId="19" borderId="422" xfId="0" applyFont="1" applyFill="1" applyBorder="1" applyAlignment="1" applyProtection="1">
      <alignment horizontal="left" vertical="center" wrapText="1"/>
      <protection locked="0"/>
    </xf>
    <xf numFmtId="0" fontId="49" fillId="17" borderId="338" xfId="0" applyFont="1" applyFill="1" applyBorder="1" applyAlignment="1" applyProtection="1">
      <alignment horizontal="left" vertical="center" wrapText="1"/>
      <protection locked="0"/>
    </xf>
    <xf numFmtId="0" fontId="49" fillId="8" borderId="338" xfId="0" applyFont="1" applyFill="1" applyBorder="1" applyAlignment="1" applyProtection="1">
      <alignment horizontal="left" vertical="center" wrapText="1"/>
      <protection locked="0"/>
    </xf>
    <xf numFmtId="0" fontId="54" fillId="19" borderId="335" xfId="0" applyFont="1" applyFill="1" applyBorder="1" applyAlignment="1" applyProtection="1">
      <alignment horizontal="left" vertical="center" wrapText="1"/>
      <protection locked="0"/>
    </xf>
    <xf numFmtId="0" fontId="49" fillId="8" borderId="342" xfId="0" applyFont="1" applyFill="1" applyBorder="1" applyAlignment="1" applyProtection="1">
      <alignment horizontal="left" vertical="center" wrapText="1"/>
      <protection locked="0"/>
    </xf>
    <xf numFmtId="0" fontId="49" fillId="6" borderId="351" xfId="0" applyFont="1" applyFill="1" applyBorder="1" applyAlignment="1" applyProtection="1">
      <alignment horizontal="left" vertical="center" wrapText="1"/>
      <protection locked="0"/>
    </xf>
    <xf numFmtId="0" fontId="49" fillId="6" borderId="346" xfId="0" applyFont="1" applyFill="1" applyBorder="1" applyAlignment="1" applyProtection="1">
      <alignment horizontal="left" vertical="center" wrapText="1"/>
      <protection locked="0"/>
    </xf>
    <xf numFmtId="0" fontId="54" fillId="8" borderId="339" xfId="0" applyFont="1" applyFill="1" applyBorder="1" applyAlignment="1" applyProtection="1">
      <alignment horizontal="left" vertical="center" wrapText="1"/>
      <protection locked="0"/>
    </xf>
    <xf numFmtId="0" fontId="54" fillId="8" borderId="138" xfId="0" applyFont="1" applyFill="1" applyBorder="1" applyAlignment="1" applyProtection="1">
      <alignment horizontal="left" vertical="center" wrapText="1"/>
      <protection locked="0"/>
    </xf>
    <xf numFmtId="0" fontId="54" fillId="17" borderId="352" xfId="0" applyFont="1" applyFill="1" applyBorder="1" applyAlignment="1" applyProtection="1">
      <alignment horizontal="left" vertical="center" wrapText="1"/>
      <protection locked="0"/>
    </xf>
    <xf numFmtId="0" fontId="54" fillId="8" borderId="334" xfId="0" applyFont="1" applyFill="1" applyBorder="1" applyAlignment="1" applyProtection="1">
      <alignment horizontal="left" vertical="center" wrapText="1"/>
      <protection locked="0"/>
    </xf>
    <xf numFmtId="0" fontId="54" fillId="2" borderId="336" xfId="0" applyFont="1" applyFill="1" applyBorder="1" applyAlignment="1" applyProtection="1">
      <alignment horizontal="left" vertical="center" wrapText="1"/>
      <protection locked="0"/>
    </xf>
    <xf numFmtId="0" fontId="49" fillId="8" borderId="343" xfId="0" applyFont="1" applyFill="1" applyBorder="1" applyAlignment="1" applyProtection="1">
      <alignment horizontal="left" vertical="center" wrapText="1"/>
      <protection locked="0"/>
    </xf>
    <xf numFmtId="0" fontId="54" fillId="14" borderId="334" xfId="0" applyFont="1" applyFill="1" applyBorder="1" applyAlignment="1" applyProtection="1">
      <alignment horizontal="left" vertical="center" wrapText="1"/>
      <protection locked="0"/>
    </xf>
    <xf numFmtId="0" fontId="54" fillId="19" borderId="334" xfId="0" applyFont="1" applyFill="1" applyBorder="1" applyAlignment="1" applyProtection="1">
      <alignment horizontal="left" vertical="center" wrapText="1"/>
      <protection locked="0"/>
    </xf>
    <xf numFmtId="0" fontId="54" fillId="14" borderId="352" xfId="0" applyFont="1" applyFill="1" applyBorder="1" applyAlignment="1" applyProtection="1">
      <alignment horizontal="left" vertical="center" wrapText="1"/>
      <protection locked="0"/>
    </xf>
    <xf numFmtId="0" fontId="54" fillId="19" borderId="356" xfId="0" applyFont="1" applyFill="1" applyBorder="1" applyAlignment="1" applyProtection="1">
      <alignment horizontal="left" vertical="center" wrapText="1"/>
      <protection locked="0"/>
    </xf>
    <xf numFmtId="0" fontId="54" fillId="17" borderId="358" xfId="0" applyFont="1" applyFill="1" applyBorder="1" applyAlignment="1" applyProtection="1">
      <alignment horizontal="left" vertical="center" wrapText="1"/>
      <protection locked="0"/>
    </xf>
    <xf numFmtId="0" fontId="54" fillId="0" borderId="451" xfId="0" applyFont="1" applyBorder="1" applyAlignment="1" applyProtection="1">
      <alignment horizontal="left" vertical="center" wrapText="1"/>
      <protection locked="0"/>
    </xf>
    <xf numFmtId="0" fontId="54" fillId="0" borderId="333" xfId="0" applyFont="1" applyBorder="1" applyAlignment="1" applyProtection="1">
      <alignment horizontal="left" vertical="center" wrapText="1"/>
      <protection locked="0"/>
    </xf>
    <xf numFmtId="0" fontId="54" fillId="0" borderId="455" xfId="0" applyFont="1" applyBorder="1" applyAlignment="1" applyProtection="1">
      <alignment horizontal="left" vertical="center" wrapText="1"/>
      <protection locked="0"/>
    </xf>
    <xf numFmtId="0" fontId="54" fillId="0" borderId="456" xfId="0" applyFont="1" applyBorder="1" applyAlignment="1" applyProtection="1">
      <alignment horizontal="left" vertical="center" wrapText="1"/>
      <protection locked="0"/>
    </xf>
    <xf numFmtId="0" fontId="49" fillId="24" borderId="343" xfId="0" applyFont="1" applyFill="1" applyBorder="1" applyAlignment="1" applyProtection="1">
      <alignment horizontal="left" vertical="center" wrapText="1"/>
      <protection locked="0"/>
    </xf>
    <xf numFmtId="0" fontId="54" fillId="17" borderId="348" xfId="0" applyFont="1" applyFill="1" applyBorder="1" applyAlignment="1" applyProtection="1">
      <alignment horizontal="left" vertical="center" wrapText="1"/>
      <protection locked="0"/>
    </xf>
    <xf numFmtId="0" fontId="49" fillId="18" borderId="221" xfId="0" applyFont="1" applyFill="1" applyBorder="1" applyAlignment="1">
      <alignment horizontal="center" vertical="center" wrapText="1"/>
    </xf>
    <xf numFmtId="0" fontId="49" fillId="18" borderId="210" xfId="0" applyFont="1" applyFill="1" applyBorder="1" applyAlignment="1">
      <alignment horizontal="center" vertical="center" wrapText="1"/>
    </xf>
    <xf numFmtId="0" fontId="49" fillId="18" borderId="281" xfId="0" applyFont="1" applyFill="1" applyBorder="1" applyAlignment="1">
      <alignment horizontal="center" vertical="center" wrapText="1"/>
    </xf>
    <xf numFmtId="0" fontId="49" fillId="18" borderId="274" xfId="0" applyFont="1" applyFill="1" applyBorder="1" applyAlignment="1">
      <alignment horizontal="center" vertical="center" wrapText="1"/>
    </xf>
    <xf numFmtId="0" fontId="49" fillId="18" borderId="361" xfId="0" applyFont="1" applyFill="1" applyBorder="1" applyAlignment="1">
      <alignment horizontal="center" vertical="center" wrapText="1"/>
    </xf>
    <xf numFmtId="0" fontId="49" fillId="18" borderId="273" xfId="0" applyFont="1" applyFill="1" applyBorder="1" applyAlignment="1">
      <alignment horizontal="center" vertical="center" wrapText="1"/>
    </xf>
    <xf numFmtId="0" fontId="49" fillId="18" borderId="238" xfId="0" applyFont="1" applyFill="1" applyBorder="1" applyAlignment="1">
      <alignment horizontal="center" vertical="center" wrapText="1"/>
    </xf>
    <xf numFmtId="0" fontId="54" fillId="7" borderId="343" xfId="0" applyFont="1" applyFill="1" applyBorder="1" applyAlignment="1" applyProtection="1">
      <alignment horizontal="left" vertical="center" wrapText="1"/>
      <protection locked="0"/>
    </xf>
    <xf numFmtId="0" fontId="54" fillId="7" borderId="339" xfId="0" applyFont="1" applyFill="1" applyBorder="1" applyAlignment="1" applyProtection="1">
      <alignment horizontal="left" vertical="center" wrapText="1"/>
      <protection locked="0"/>
    </xf>
    <xf numFmtId="0" fontId="54" fillId="14" borderId="333" xfId="0" applyFont="1" applyFill="1" applyBorder="1" applyAlignment="1" applyProtection="1">
      <alignment horizontal="left" vertical="center" wrapText="1"/>
      <protection locked="0"/>
    </xf>
    <xf numFmtId="0" fontId="49" fillId="18" borderId="149" xfId="0" applyFont="1" applyFill="1" applyBorder="1" applyAlignment="1">
      <alignment horizontal="center" vertical="center" wrapText="1"/>
    </xf>
    <xf numFmtId="0" fontId="49" fillId="18" borderId="126" xfId="0" applyFont="1" applyFill="1" applyBorder="1" applyAlignment="1">
      <alignment horizontal="center" vertical="center" wrapText="1"/>
    </xf>
    <xf numFmtId="0" fontId="49" fillId="18" borderId="127" xfId="0" applyFont="1" applyFill="1" applyBorder="1" applyAlignment="1">
      <alignment horizontal="center" vertical="center" wrapText="1"/>
    </xf>
    <xf numFmtId="0" fontId="49" fillId="18" borderId="289" xfId="0" applyFont="1" applyFill="1" applyBorder="1" applyAlignment="1">
      <alignment horizontal="center" vertical="center" wrapText="1"/>
    </xf>
    <xf numFmtId="0" fontId="54" fillId="18" borderId="286" xfId="0" applyFont="1" applyFill="1" applyBorder="1" applyAlignment="1">
      <alignment horizontal="center" vertical="center" wrapText="1"/>
    </xf>
    <xf numFmtId="0" fontId="54" fillId="18" borderId="283" xfId="0" applyFont="1" applyFill="1" applyBorder="1" applyAlignment="1">
      <alignment horizontal="center" vertical="center" wrapText="1"/>
    </xf>
    <xf numFmtId="0" fontId="54" fillId="18" borderId="287" xfId="0" applyFont="1" applyFill="1" applyBorder="1" applyAlignment="1">
      <alignment horizontal="center" vertical="center" wrapText="1"/>
    </xf>
    <xf numFmtId="0" fontId="54" fillId="18" borderId="284" xfId="0" applyFont="1" applyFill="1" applyBorder="1" applyAlignment="1">
      <alignment horizontal="center" vertical="center" wrapText="1"/>
    </xf>
    <xf numFmtId="0" fontId="54" fillId="18" borderId="288" xfId="0" applyFont="1" applyFill="1" applyBorder="1" applyAlignment="1">
      <alignment horizontal="center" vertical="center" wrapText="1"/>
    </xf>
    <xf numFmtId="0" fontId="54" fillId="18" borderId="289" xfId="0" applyFont="1" applyFill="1" applyBorder="1" applyAlignment="1">
      <alignment horizontal="center" vertical="center" wrapText="1"/>
    </xf>
    <xf numFmtId="0" fontId="54" fillId="18" borderId="285" xfId="0" applyFont="1" applyFill="1" applyBorder="1" applyAlignment="1">
      <alignment horizontal="center" vertical="center" wrapText="1"/>
    </xf>
    <xf numFmtId="0" fontId="54" fillId="18" borderId="74" xfId="0" applyFont="1" applyFill="1" applyBorder="1" applyAlignment="1">
      <alignment horizontal="center" vertical="center" wrapText="1"/>
    </xf>
    <xf numFmtId="0" fontId="54" fillId="18" borderId="146" xfId="0" applyFont="1" applyFill="1" applyBorder="1" applyAlignment="1">
      <alignment horizontal="center" vertical="center" wrapText="1"/>
    </xf>
    <xf numFmtId="0" fontId="54" fillId="18" borderId="73" xfId="0" applyFont="1" applyFill="1" applyBorder="1" applyAlignment="1">
      <alignment horizontal="center" vertical="center" wrapText="1"/>
    </xf>
    <xf numFmtId="0" fontId="54" fillId="18" borderId="406" xfId="0" applyFont="1" applyFill="1" applyBorder="1" applyAlignment="1">
      <alignment horizontal="center" vertical="center" wrapText="1"/>
    </xf>
    <xf numFmtId="0" fontId="54" fillId="18" borderId="148" xfId="0" applyFont="1" applyFill="1" applyBorder="1" applyAlignment="1">
      <alignment horizontal="center" vertical="center" wrapText="1"/>
    </xf>
    <xf numFmtId="0" fontId="54" fillId="18" borderId="79" xfId="0" applyFont="1" applyFill="1" applyBorder="1" applyAlignment="1">
      <alignment horizontal="center" vertical="center" wrapText="1"/>
    </xf>
    <xf numFmtId="0" fontId="54" fillId="18" borderId="147" xfId="0" applyFont="1" applyFill="1" applyBorder="1" applyAlignment="1">
      <alignment horizontal="center" vertical="center" wrapText="1"/>
    </xf>
    <xf numFmtId="0" fontId="54" fillId="18" borderId="132" xfId="0" applyFont="1" applyFill="1" applyBorder="1" applyAlignment="1">
      <alignment horizontal="center" vertical="center" wrapText="1"/>
    </xf>
    <xf numFmtId="0" fontId="54" fillId="18" borderId="291" xfId="0" applyFont="1" applyFill="1" applyBorder="1" applyAlignment="1">
      <alignment horizontal="center" vertical="center" wrapText="1"/>
    </xf>
    <xf numFmtId="0" fontId="54" fillId="18" borderId="127" xfId="0" applyFont="1" applyFill="1" applyBorder="1" applyAlignment="1">
      <alignment horizontal="center" vertical="center" wrapText="1"/>
    </xf>
    <xf numFmtId="0" fontId="54" fillId="18" borderId="149" xfId="0" applyFont="1" applyFill="1" applyBorder="1" applyAlignment="1">
      <alignment horizontal="center" vertical="center" wrapText="1"/>
    </xf>
    <xf numFmtId="0" fontId="54" fillId="18" borderId="293" xfId="0" applyFont="1" applyFill="1" applyBorder="1" applyAlignment="1">
      <alignment horizontal="center" vertical="center" wrapText="1"/>
    </xf>
    <xf numFmtId="0" fontId="55" fillId="23" borderId="283" xfId="0" applyFont="1" applyFill="1" applyBorder="1" applyAlignment="1">
      <alignment horizontal="center" vertical="center" wrapText="1"/>
    </xf>
    <xf numFmtId="0" fontId="54" fillId="18" borderId="292" xfId="0" applyFont="1" applyFill="1" applyBorder="1" applyAlignment="1">
      <alignment horizontal="center" vertical="center" wrapText="1"/>
    </xf>
    <xf numFmtId="0" fontId="54" fillId="20" borderId="286" xfId="0" applyFont="1" applyFill="1" applyBorder="1" applyAlignment="1" applyProtection="1">
      <alignment horizontal="center" vertical="center" wrapText="1"/>
      <protection locked="0"/>
    </xf>
    <xf numFmtId="0" fontId="54" fillId="20" borderId="149" xfId="0" applyFont="1" applyFill="1" applyBorder="1" applyAlignment="1" applyProtection="1">
      <alignment horizontal="center" vertical="center" wrapText="1"/>
      <protection locked="0"/>
    </xf>
    <xf numFmtId="0" fontId="54" fillId="20" borderId="283" xfId="0" applyFont="1" applyFill="1" applyBorder="1" applyAlignment="1" applyProtection="1">
      <alignment horizontal="center" vertical="center" wrapText="1"/>
      <protection locked="0"/>
    </xf>
    <xf numFmtId="0" fontId="54" fillId="20" borderId="287" xfId="0" applyFont="1" applyFill="1" applyBorder="1" applyAlignment="1" applyProtection="1">
      <alignment horizontal="center" vertical="center" wrapText="1"/>
      <protection locked="0"/>
    </xf>
    <xf numFmtId="0" fontId="54" fillId="20" borderId="149" xfId="0" applyFont="1" applyFill="1" applyBorder="1" applyAlignment="1">
      <alignment horizontal="center" vertical="center" wrapText="1"/>
    </xf>
    <xf numFmtId="0" fontId="54" fillId="20" borderId="289" xfId="0" applyFont="1" applyFill="1" applyBorder="1" applyAlignment="1">
      <alignment horizontal="center" vertical="center" wrapText="1"/>
    </xf>
    <xf numFmtId="0" fontId="54" fillId="20" borderId="285" xfId="0" applyFont="1" applyFill="1" applyBorder="1" applyAlignment="1">
      <alignment horizontal="center" vertical="center" wrapText="1"/>
    </xf>
    <xf numFmtId="0" fontId="54" fillId="20" borderId="73" xfId="0" applyFont="1" applyFill="1" applyBorder="1" applyAlignment="1">
      <alignment horizontal="center" vertical="center" wrapText="1"/>
    </xf>
    <xf numFmtId="0" fontId="54" fillId="20" borderId="131" xfId="0" applyFont="1" applyFill="1" applyBorder="1" applyAlignment="1">
      <alignment horizontal="center" vertical="center" wrapText="1"/>
    </xf>
    <xf numFmtId="0" fontId="54" fillId="20" borderId="132" xfId="0" applyFont="1" applyFill="1" applyBorder="1" applyAlignment="1">
      <alignment horizontal="center" vertical="center" wrapText="1"/>
    </xf>
    <xf numFmtId="0" fontId="54" fillId="18" borderId="125" xfId="0" applyFont="1" applyFill="1" applyBorder="1" applyAlignment="1">
      <alignment horizontal="center" vertical="center" wrapText="1"/>
    </xf>
    <xf numFmtId="0" fontId="54" fillId="18" borderId="131" xfId="0" applyFont="1" applyFill="1" applyBorder="1" applyAlignment="1">
      <alignment horizontal="center" vertical="center" wrapText="1"/>
    </xf>
    <xf numFmtId="0" fontId="54" fillId="20" borderId="288" xfId="0" applyFont="1" applyFill="1" applyBorder="1" applyAlignment="1">
      <alignment horizontal="center" vertical="center" wrapText="1"/>
    </xf>
    <xf numFmtId="0" fontId="54" fillId="20" borderId="291" xfId="0" applyFont="1" applyFill="1" applyBorder="1" applyAlignment="1">
      <alignment horizontal="center" vertical="center" wrapText="1"/>
    </xf>
    <xf numFmtId="0" fontId="54" fillId="20" borderId="287" xfId="0" applyFont="1" applyFill="1" applyBorder="1" applyAlignment="1">
      <alignment horizontal="center" vertical="center" wrapText="1"/>
    </xf>
    <xf numFmtId="0" fontId="54" fillId="20" borderId="284" xfId="0" applyFont="1" applyFill="1" applyBorder="1" applyAlignment="1">
      <alignment horizontal="center" vertical="center" wrapText="1"/>
    </xf>
    <xf numFmtId="0" fontId="54" fillId="20" borderId="283" xfId="0" applyFont="1" applyFill="1" applyBorder="1" applyAlignment="1">
      <alignment horizontal="center" vertical="center" wrapText="1"/>
    </xf>
    <xf numFmtId="0" fontId="54" fillId="20" borderId="286" xfId="0" applyFont="1" applyFill="1" applyBorder="1" applyAlignment="1">
      <alignment horizontal="center" vertical="center" wrapText="1"/>
    </xf>
    <xf numFmtId="0" fontId="49" fillId="14" borderId="350" xfId="0" applyFont="1" applyFill="1" applyBorder="1" applyAlignment="1">
      <alignment horizontal="left" vertical="center" wrapText="1"/>
    </xf>
    <xf numFmtId="0" fontId="49" fillId="14" borderId="342" xfId="0" applyFont="1" applyFill="1" applyBorder="1" applyAlignment="1">
      <alignment horizontal="left" vertical="center" wrapText="1"/>
    </xf>
    <xf numFmtId="0" fontId="49" fillId="14" borderId="346" xfId="0" applyFont="1" applyFill="1" applyBorder="1" applyAlignment="1">
      <alignment horizontal="left" vertical="center" wrapText="1"/>
    </xf>
    <xf numFmtId="0" fontId="49" fillId="14" borderId="344" xfId="0" applyFont="1" applyFill="1" applyBorder="1" applyAlignment="1">
      <alignment horizontal="left" vertical="center" wrapText="1"/>
    </xf>
    <xf numFmtId="0" fontId="49" fillId="14" borderId="351" xfId="0" applyFont="1" applyFill="1" applyBorder="1" applyAlignment="1">
      <alignment horizontal="left" vertical="center" wrapText="1"/>
    </xf>
    <xf numFmtId="0" fontId="49" fillId="19" borderId="341" xfId="0" applyFont="1" applyFill="1" applyBorder="1" applyAlignment="1">
      <alignment horizontal="left" vertical="center" wrapText="1"/>
    </xf>
    <xf numFmtId="0" fontId="49" fillId="19" borderId="342" xfId="0" applyFont="1" applyFill="1" applyBorder="1" applyAlignment="1">
      <alignment horizontal="left" vertical="center" wrapText="1"/>
    </xf>
    <xf numFmtId="0" fontId="49" fillId="19" borderId="345" xfId="0" applyFont="1" applyFill="1" applyBorder="1" applyAlignment="1">
      <alignment horizontal="left" vertical="center" wrapText="1"/>
    </xf>
    <xf numFmtId="0" fontId="54" fillId="6" borderId="344" xfId="0" applyFont="1" applyFill="1" applyBorder="1" applyAlignment="1">
      <alignment horizontal="left" vertical="center" wrapText="1"/>
    </xf>
    <xf numFmtId="49" fontId="54" fillId="0" borderId="348" xfId="0" applyNumberFormat="1" applyFont="1" applyBorder="1" applyAlignment="1">
      <alignment horizontal="left" vertical="center" wrapText="1"/>
    </xf>
    <xf numFmtId="0" fontId="54" fillId="0" borderId="343" xfId="0" applyFont="1" applyBorder="1" applyAlignment="1">
      <alignment horizontal="left" vertical="center" wrapText="1"/>
    </xf>
    <xf numFmtId="0" fontId="54" fillId="14" borderId="138" xfId="0" applyFont="1" applyFill="1" applyBorder="1" applyAlignment="1">
      <alignment horizontal="left" vertical="center" wrapText="1"/>
    </xf>
    <xf numFmtId="0" fontId="54" fillId="14" borderId="422" xfId="0" applyFont="1" applyFill="1" applyBorder="1" applyAlignment="1">
      <alignment horizontal="left" vertical="center" wrapText="1"/>
    </xf>
    <xf numFmtId="0" fontId="54" fillId="2" borderId="344" xfId="0" applyFont="1" applyFill="1" applyBorder="1" applyAlignment="1">
      <alignment horizontal="left" vertical="center" wrapText="1"/>
    </xf>
    <xf numFmtId="0" fontId="54" fillId="2" borderId="343" xfId="0" applyFont="1" applyFill="1" applyBorder="1" applyAlignment="1">
      <alignment horizontal="left" vertical="center" wrapText="1"/>
    </xf>
    <xf numFmtId="0" fontId="54" fillId="2" borderId="357" xfId="0" applyFont="1" applyFill="1" applyBorder="1" applyAlignment="1">
      <alignment horizontal="left" vertical="center" wrapText="1"/>
    </xf>
    <xf numFmtId="0" fontId="54" fillId="2" borderId="138" xfId="0" applyFont="1" applyFill="1" applyBorder="1" applyAlignment="1">
      <alignment horizontal="left" vertical="center" wrapText="1"/>
    </xf>
    <xf numFmtId="0" fontId="54" fillId="0" borderId="419" xfId="0" applyFont="1" applyBorder="1" applyAlignment="1">
      <alignment horizontal="left" vertical="center" wrapText="1"/>
    </xf>
    <xf numFmtId="0" fontId="54" fillId="19" borderId="422" xfId="0" applyFont="1" applyFill="1" applyBorder="1" applyAlignment="1">
      <alignment horizontal="left" vertical="center" wrapText="1"/>
    </xf>
    <xf numFmtId="0" fontId="54" fillId="0" borderId="338" xfId="0" applyFont="1" applyBorder="1" applyAlignment="1">
      <alignment horizontal="left" vertical="center" wrapText="1"/>
    </xf>
    <xf numFmtId="0" fontId="54" fillId="6" borderId="337" xfId="0" applyFont="1" applyFill="1" applyBorder="1" applyAlignment="1">
      <alignment horizontal="left" vertical="center" wrapText="1"/>
    </xf>
    <xf numFmtId="0" fontId="54" fillId="0" borderId="357" xfId="0" applyFont="1" applyBorder="1" applyAlignment="1">
      <alignment horizontal="left" vertical="center" wrapText="1"/>
    </xf>
    <xf numFmtId="0" fontId="54" fillId="14" borderId="336" xfId="0" applyFont="1" applyFill="1" applyBorder="1" applyAlignment="1">
      <alignment horizontal="left" vertical="center" wrapText="1"/>
    </xf>
    <xf numFmtId="0" fontId="54" fillId="0" borderId="353" xfId="0" applyFont="1" applyBorder="1" applyAlignment="1">
      <alignment horizontal="left" vertical="center" wrapText="1"/>
    </xf>
    <xf numFmtId="0" fontId="54" fillId="19" borderId="353" xfId="0" applyFont="1" applyFill="1" applyBorder="1" applyAlignment="1">
      <alignment horizontal="left" vertical="center" wrapText="1"/>
    </xf>
    <xf numFmtId="0" fontId="54" fillId="14" borderId="341" xfId="0" applyFont="1" applyFill="1" applyBorder="1" applyAlignment="1">
      <alignment horizontal="left" vertical="center" wrapText="1"/>
    </xf>
    <xf numFmtId="0" fontId="54" fillId="14" borderId="345" xfId="0" applyFont="1" applyFill="1" applyBorder="1" applyAlignment="1">
      <alignment horizontal="left" vertical="center" wrapText="1"/>
    </xf>
    <xf numFmtId="0" fontId="55" fillId="23" borderId="342" xfId="0" applyFont="1" applyFill="1" applyBorder="1" applyAlignment="1">
      <alignment horizontal="left" vertical="center" wrapText="1"/>
    </xf>
    <xf numFmtId="0" fontId="54" fillId="14" borderId="350" xfId="0" applyFont="1" applyFill="1" applyBorder="1" applyAlignment="1">
      <alignment horizontal="left" vertical="center" wrapText="1"/>
    </xf>
    <xf numFmtId="0" fontId="54" fillId="2" borderId="335" xfId="0" applyFont="1" applyFill="1" applyBorder="1" applyAlignment="1" applyProtection="1">
      <alignment horizontal="left" vertical="center" wrapText="1"/>
      <protection locked="0"/>
    </xf>
    <xf numFmtId="0" fontId="54" fillId="2" borderId="347" xfId="0" applyFont="1" applyFill="1" applyBorder="1" applyAlignment="1" applyProtection="1">
      <alignment horizontal="left" vertical="center" wrapText="1"/>
      <protection locked="0"/>
    </xf>
    <xf numFmtId="0" fontId="54" fillId="2" borderId="346" xfId="0" applyFont="1" applyFill="1" applyBorder="1" applyAlignment="1" applyProtection="1">
      <alignment horizontal="left" vertical="center" wrapText="1"/>
      <protection locked="0"/>
    </xf>
    <xf numFmtId="0" fontId="54" fillId="14" borderId="335" xfId="0" applyFont="1" applyFill="1" applyBorder="1" applyAlignment="1" applyProtection="1">
      <alignment horizontal="left" vertical="center" wrapText="1"/>
      <protection locked="0"/>
    </xf>
    <xf numFmtId="0" fontId="54" fillId="14" borderId="347" xfId="0" applyFont="1" applyFill="1" applyBorder="1" applyAlignment="1" applyProtection="1">
      <alignment horizontal="left" vertical="center" wrapText="1"/>
      <protection locked="0"/>
    </xf>
    <xf numFmtId="0" fontId="54" fillId="14" borderId="346" xfId="0" applyFont="1" applyFill="1" applyBorder="1" applyAlignment="1" applyProtection="1">
      <alignment horizontal="left" vertical="center" wrapText="1"/>
      <protection locked="0"/>
    </xf>
    <xf numFmtId="0" fontId="54" fillId="14" borderId="336" xfId="0" applyFont="1" applyFill="1" applyBorder="1" applyAlignment="1" applyProtection="1">
      <alignment horizontal="left" vertical="center" wrapText="1"/>
      <protection locked="0"/>
    </xf>
    <xf numFmtId="0" fontId="54" fillId="2" borderId="339" xfId="0" applyFont="1" applyFill="1" applyBorder="1" applyAlignment="1" applyProtection="1">
      <alignment horizontal="left" vertical="center" wrapText="1"/>
      <protection locked="0"/>
    </xf>
    <xf numFmtId="0" fontId="54" fillId="7" borderId="335" xfId="0" applyFont="1" applyFill="1" applyBorder="1" applyAlignment="1" applyProtection="1">
      <alignment horizontal="left" vertical="center" wrapText="1"/>
      <protection locked="0"/>
    </xf>
    <xf numFmtId="0" fontId="54" fillId="7" borderId="342" xfId="0" applyFont="1" applyFill="1" applyBorder="1" applyAlignment="1" applyProtection="1">
      <alignment horizontal="left" vertical="center" wrapText="1"/>
      <protection locked="0"/>
    </xf>
    <xf numFmtId="0" fontId="54" fillId="7" borderId="345" xfId="0" applyFont="1" applyFill="1" applyBorder="1" applyAlignment="1" applyProtection="1">
      <alignment horizontal="left" vertical="center" wrapText="1"/>
      <protection locked="0"/>
    </xf>
    <xf numFmtId="0" fontId="54" fillId="0" borderId="339" xfId="0" applyFont="1" applyBorder="1" applyAlignment="1">
      <alignment horizontal="left" vertical="center" wrapText="1"/>
    </xf>
    <xf numFmtId="0" fontId="54" fillId="0" borderId="334" xfId="0" applyFont="1" applyBorder="1" applyAlignment="1">
      <alignment horizontal="left" vertical="center" wrapText="1"/>
    </xf>
    <xf numFmtId="0" fontId="54" fillId="14" borderId="347" xfId="0" applyFont="1" applyFill="1" applyBorder="1" applyAlignment="1">
      <alignment horizontal="left" vertical="center" wrapText="1"/>
    </xf>
    <xf numFmtId="0" fontId="54" fillId="14" borderId="343" xfId="0" applyFont="1" applyFill="1" applyBorder="1" applyAlignment="1">
      <alignment horizontal="left" vertical="center" wrapText="1"/>
    </xf>
    <xf numFmtId="0" fontId="49" fillId="18" borderId="74" xfId="0" applyFont="1" applyFill="1" applyBorder="1" applyAlignment="1">
      <alignment horizontal="center" vertical="center" wrapText="1"/>
    </xf>
    <xf numFmtId="0" fontId="49" fillId="18" borderId="131" xfId="0" applyFont="1" applyFill="1" applyBorder="1" applyAlignment="1">
      <alignment horizontal="center" vertical="center" wrapText="1"/>
    </xf>
    <xf numFmtId="0" fontId="49" fillId="18" borderId="128" xfId="0" applyFont="1" applyFill="1" applyBorder="1" applyAlignment="1">
      <alignment horizontal="center" vertical="center" wrapText="1"/>
    </xf>
    <xf numFmtId="0" fontId="49" fillId="20" borderId="284" xfId="0" applyFont="1" applyFill="1" applyBorder="1" applyAlignment="1">
      <alignment horizontal="center" vertical="center" wrapText="1"/>
    </xf>
    <xf numFmtId="0" fontId="49" fillId="20" borderId="289" xfId="0" applyFont="1" applyFill="1" applyBorder="1" applyAlignment="1">
      <alignment horizontal="center" vertical="center" wrapText="1"/>
    </xf>
    <xf numFmtId="0" fontId="49" fillId="20" borderId="283" xfId="0" applyFont="1" applyFill="1" applyBorder="1" applyAlignment="1">
      <alignment horizontal="center" vertical="center" wrapText="1"/>
    </xf>
    <xf numFmtId="0" fontId="49" fillId="20" borderId="287" xfId="0" applyFont="1" applyFill="1" applyBorder="1" applyAlignment="1">
      <alignment horizontal="center" vertical="center" wrapText="1"/>
    </xf>
    <xf numFmtId="0" fontId="49" fillId="18" borderId="146" xfId="0" applyFont="1" applyFill="1" applyBorder="1" applyAlignment="1">
      <alignment horizontal="center" vertical="center" wrapText="1"/>
    </xf>
    <xf numFmtId="0" fontId="49" fillId="18" borderId="290" xfId="0" applyFont="1" applyFill="1" applyBorder="1" applyAlignment="1">
      <alignment horizontal="center" vertical="center" wrapText="1"/>
    </xf>
    <xf numFmtId="0" fontId="49" fillId="18" borderId="133" xfId="0" applyFont="1" applyFill="1" applyBorder="1" applyAlignment="1">
      <alignment horizontal="center" vertical="center" wrapText="1"/>
    </xf>
    <xf numFmtId="0" fontId="51" fillId="18" borderId="133" xfId="0" applyFont="1" applyFill="1" applyBorder="1" applyAlignment="1">
      <alignment horizontal="center" vertical="center" wrapText="1"/>
    </xf>
    <xf numFmtId="0" fontId="49" fillId="18" borderId="293" xfId="0" applyFont="1" applyFill="1" applyBorder="1" applyAlignment="1">
      <alignment horizontal="center" vertical="center" wrapText="1"/>
    </xf>
    <xf numFmtId="0" fontId="49" fillId="18" borderId="290" xfId="0" applyFont="1" applyFill="1" applyBorder="1" applyAlignment="1" applyProtection="1">
      <alignment horizontal="center" vertical="center" wrapText="1"/>
      <protection locked="0"/>
    </xf>
    <xf numFmtId="0" fontId="49" fillId="18" borderId="291" xfId="0" applyFont="1" applyFill="1" applyBorder="1" applyAlignment="1" applyProtection="1">
      <alignment horizontal="center" vertical="center" wrapText="1"/>
      <protection locked="0"/>
    </xf>
    <xf numFmtId="0" fontId="49" fillId="18" borderId="294" xfId="0" applyFont="1" applyFill="1" applyBorder="1" applyAlignment="1" applyProtection="1">
      <alignment horizontal="center" vertical="center" wrapText="1"/>
      <protection locked="0"/>
    </xf>
    <xf numFmtId="0" fontId="49" fillId="18" borderId="284" xfId="0" applyFont="1" applyFill="1" applyBorder="1" applyAlignment="1" applyProtection="1">
      <alignment horizontal="center" vertical="center" wrapText="1"/>
      <protection locked="0"/>
    </xf>
    <xf numFmtId="0" fontId="49" fillId="18" borderId="287" xfId="0" applyFont="1" applyFill="1" applyBorder="1" applyAlignment="1" applyProtection="1">
      <alignment horizontal="center" vertical="center" wrapText="1"/>
      <protection locked="0"/>
    </xf>
    <xf numFmtId="0" fontId="49" fillId="18" borderId="127" xfId="0" applyFont="1" applyFill="1" applyBorder="1" applyAlignment="1" applyProtection="1">
      <alignment horizontal="center" vertical="center" wrapText="1"/>
      <protection locked="0"/>
    </xf>
    <xf numFmtId="0" fontId="49" fillId="18" borderId="149" xfId="0" applyFont="1" applyFill="1" applyBorder="1" applyAlignment="1" applyProtection="1">
      <alignment horizontal="center" vertical="center" wrapText="1"/>
      <protection locked="0"/>
    </xf>
    <xf numFmtId="0" fontId="49" fillId="18" borderId="147" xfId="0" applyFont="1" applyFill="1" applyBorder="1" applyAlignment="1" applyProtection="1">
      <alignment horizontal="center" vertical="center" wrapText="1"/>
      <protection locked="0"/>
    </xf>
    <xf numFmtId="0" fontId="49" fillId="18" borderId="293" xfId="0" applyFont="1" applyFill="1" applyBorder="1" applyAlignment="1" applyProtection="1">
      <alignment horizontal="center" vertical="center" wrapText="1"/>
      <protection locked="0"/>
    </xf>
    <xf numFmtId="0" fontId="49" fillId="20" borderId="283" xfId="0" applyFont="1" applyFill="1" applyBorder="1" applyAlignment="1" applyProtection="1">
      <alignment horizontal="center" vertical="center" wrapText="1"/>
      <protection locked="0"/>
    </xf>
    <xf numFmtId="0" fontId="49" fillId="18" borderId="148" xfId="0" applyFont="1" applyFill="1" applyBorder="1" applyAlignment="1">
      <alignment horizontal="center" vertical="center" wrapText="1"/>
    </xf>
    <xf numFmtId="0" fontId="49" fillId="20" borderId="285" xfId="0" applyFont="1" applyFill="1" applyBorder="1" applyAlignment="1">
      <alignment horizontal="center" vertical="center" wrapText="1"/>
    </xf>
    <xf numFmtId="0" fontId="49" fillId="20" borderId="74" xfId="0" applyFont="1" applyFill="1" applyBorder="1" applyAlignment="1">
      <alignment horizontal="center" vertical="center" wrapText="1"/>
    </xf>
    <xf numFmtId="0" fontId="49" fillId="20" borderId="125" xfId="0" applyFont="1" applyFill="1" applyBorder="1" applyAlignment="1">
      <alignment horizontal="center" vertical="center" wrapText="1"/>
    </xf>
    <xf numFmtId="0" fontId="49" fillId="20" borderId="286" xfId="0" applyFont="1" applyFill="1" applyBorder="1" applyAlignment="1">
      <alignment horizontal="center" vertical="center" wrapText="1"/>
    </xf>
    <xf numFmtId="0" fontId="49" fillId="20" borderId="132" xfId="0" applyFont="1" applyFill="1" applyBorder="1" applyAlignment="1">
      <alignment horizontal="center" vertical="center" wrapText="1"/>
    </xf>
    <xf numFmtId="0" fontId="49" fillId="20" borderId="73" xfId="0" applyFont="1" applyFill="1" applyBorder="1" applyAlignment="1">
      <alignment horizontal="center" vertical="center" wrapText="1"/>
    </xf>
    <xf numFmtId="0" fontId="49" fillId="20" borderId="291" xfId="0" applyFont="1" applyFill="1" applyBorder="1" applyAlignment="1">
      <alignment horizontal="center" vertical="center" wrapText="1"/>
    </xf>
    <xf numFmtId="0" fontId="49" fillId="20" borderId="149" xfId="0" applyFont="1" applyFill="1" applyBorder="1" applyAlignment="1">
      <alignment horizontal="center" vertical="center" wrapText="1"/>
    </xf>
    <xf numFmtId="0" fontId="49" fillId="20" borderId="126" xfId="0" applyFont="1" applyFill="1" applyBorder="1" applyAlignment="1">
      <alignment horizontal="center" vertical="center" wrapText="1"/>
    </xf>
    <xf numFmtId="0" fontId="49" fillId="20" borderId="292" xfId="0" applyFont="1" applyFill="1" applyBorder="1" applyAlignment="1">
      <alignment horizontal="center" vertical="center" wrapText="1"/>
    </xf>
    <xf numFmtId="0" fontId="49" fillId="20" borderId="288" xfId="0" applyFont="1" applyFill="1" applyBorder="1" applyAlignment="1">
      <alignment horizontal="center" vertical="center" wrapText="1"/>
    </xf>
    <xf numFmtId="0" fontId="12" fillId="17" borderId="334" xfId="0" applyFont="1" applyFill="1" applyBorder="1" applyAlignment="1">
      <alignment horizontal="center" vertical="center" wrapText="1"/>
    </xf>
    <xf numFmtId="49" fontId="50" fillId="0" borderId="335" xfId="0" applyNumberFormat="1" applyFont="1" applyBorder="1" applyAlignment="1">
      <alignment horizontal="center" vertical="center" wrapText="1"/>
    </xf>
    <xf numFmtId="49" fontId="50" fillId="0" borderId="333" xfId="0" applyNumberFormat="1" applyFont="1" applyBorder="1" applyAlignment="1">
      <alignment horizontal="center" vertical="center" wrapText="1"/>
    </xf>
    <xf numFmtId="49" fontId="50" fillId="0" borderId="336" xfId="0" applyNumberFormat="1" applyFont="1" applyBorder="1" applyAlignment="1">
      <alignment horizontal="center" vertical="center" wrapText="1"/>
    </xf>
    <xf numFmtId="0" fontId="49" fillId="14" borderId="335" xfId="0" applyFont="1" applyFill="1" applyBorder="1" applyAlignment="1">
      <alignment horizontal="center" vertical="center" wrapText="1"/>
    </xf>
    <xf numFmtId="0" fontId="49" fillId="9" borderId="342" xfId="0" applyFont="1" applyFill="1" applyBorder="1" applyAlignment="1">
      <alignment horizontal="center" vertical="center" wrapText="1"/>
    </xf>
    <xf numFmtId="0" fontId="50" fillId="14" borderId="334" xfId="0" applyFont="1" applyFill="1" applyBorder="1" applyAlignment="1">
      <alignment horizontal="center" vertical="center" wrapText="1"/>
    </xf>
    <xf numFmtId="0" fontId="49" fillId="0" borderId="335" xfId="0" applyFont="1" applyBorder="1" applyAlignment="1">
      <alignment horizontal="center" vertical="center" wrapText="1"/>
    </xf>
    <xf numFmtId="0" fontId="49" fillId="0" borderId="342" xfId="0" applyFont="1" applyBorder="1" applyAlignment="1">
      <alignment horizontal="center" vertical="center" wrapText="1"/>
    </xf>
    <xf numFmtId="0" fontId="50" fillId="0" borderId="337" xfId="0" applyFont="1" applyBorder="1" applyAlignment="1">
      <alignment horizontal="center" vertical="center" wrapText="1"/>
    </xf>
    <xf numFmtId="0" fontId="49" fillId="0" borderId="333" xfId="0" applyFont="1" applyBorder="1" applyAlignment="1">
      <alignment horizontal="center" vertical="center" wrapText="1"/>
    </xf>
    <xf numFmtId="0" fontId="50" fillId="0" borderId="338" xfId="0" applyFont="1" applyBorder="1" applyAlignment="1">
      <alignment horizontal="center" vertical="center" wrapText="1"/>
    </xf>
    <xf numFmtId="0" fontId="49" fillId="0" borderId="339" xfId="0" applyFont="1" applyBorder="1" applyAlignment="1">
      <alignment horizontal="center" vertical="center" wrapText="1"/>
    </xf>
    <xf numFmtId="0" fontId="50" fillId="0" borderId="340" xfId="0" applyFont="1" applyBorder="1" applyAlignment="1">
      <alignment horizontal="center" vertical="center" wrapText="1"/>
    </xf>
    <xf numFmtId="0" fontId="49" fillId="14" borderId="138" xfId="0" applyFont="1" applyFill="1" applyBorder="1" applyAlignment="1">
      <alignment horizontal="center" vertical="center" wrapText="1"/>
    </xf>
    <xf numFmtId="0" fontId="49" fillId="14" borderId="342" xfId="0" applyFont="1" applyFill="1" applyBorder="1" applyAlignment="1">
      <alignment horizontal="center" vertical="center" wrapText="1"/>
    </xf>
    <xf numFmtId="0" fontId="50" fillId="14" borderId="138" xfId="0" applyFont="1" applyFill="1" applyBorder="1" applyAlignment="1">
      <alignment horizontal="center" vertical="center" wrapText="1"/>
    </xf>
    <xf numFmtId="0" fontId="49" fillId="0" borderId="138" xfId="0" applyFont="1" applyBorder="1" applyAlignment="1">
      <alignment horizontal="center" vertical="center" wrapText="1"/>
    </xf>
    <xf numFmtId="0" fontId="50" fillId="0" borderId="138" xfId="0" applyFont="1" applyBorder="1" applyAlignment="1">
      <alignment horizontal="center" vertical="center" wrapText="1"/>
    </xf>
    <xf numFmtId="0" fontId="50" fillId="14" borderId="338" xfId="0" applyFont="1" applyFill="1" applyBorder="1" applyAlignment="1">
      <alignment horizontal="center" vertical="center" wrapText="1"/>
    </xf>
    <xf numFmtId="0" fontId="49" fillId="2" borderId="339" xfId="0" applyFont="1" applyFill="1" applyBorder="1" applyAlignment="1">
      <alignment horizontal="center" vertical="center" wrapText="1"/>
    </xf>
    <xf numFmtId="0" fontId="50" fillId="9" borderId="342" xfId="0" applyFont="1" applyFill="1" applyBorder="1" applyAlignment="1">
      <alignment horizontal="center" vertical="center" wrapText="1"/>
    </xf>
    <xf numFmtId="0" fontId="49" fillId="2" borderId="333" xfId="0" applyFont="1" applyFill="1" applyBorder="1" applyAlignment="1">
      <alignment horizontal="center" vertical="center" wrapText="1"/>
    </xf>
    <xf numFmtId="0" fontId="50" fillId="2" borderId="340" xfId="0" applyFont="1" applyFill="1" applyBorder="1" applyAlignment="1">
      <alignment horizontal="center" vertical="center" wrapText="1"/>
    </xf>
    <xf numFmtId="0" fontId="49" fillId="19" borderId="138" xfId="0" applyFont="1" applyFill="1" applyBorder="1" applyAlignment="1">
      <alignment horizontal="center" vertical="center" wrapText="1"/>
    </xf>
    <xf numFmtId="0" fontId="49" fillId="19" borderId="342" xfId="0" applyFont="1" applyFill="1" applyBorder="1" applyAlignment="1">
      <alignment horizontal="center" vertical="center" wrapText="1"/>
    </xf>
    <xf numFmtId="0" fontId="50" fillId="19" borderId="334" xfId="0" applyFont="1" applyFill="1" applyBorder="1" applyAlignment="1">
      <alignment horizontal="center" vertical="center" wrapText="1"/>
    </xf>
    <xf numFmtId="0" fontId="50" fillId="6" borderId="341" xfId="0" applyFont="1" applyFill="1" applyBorder="1" applyAlignment="1">
      <alignment horizontal="center" vertical="center" wrapText="1"/>
    </xf>
    <xf numFmtId="0" fontId="49" fillId="6" borderId="342" xfId="0" applyFont="1" applyFill="1" applyBorder="1" applyAlignment="1">
      <alignment horizontal="center" vertical="center" wrapText="1"/>
    </xf>
    <xf numFmtId="0" fontId="49" fillId="6" borderId="343" xfId="0" applyFont="1" applyFill="1" applyBorder="1" applyAlignment="1">
      <alignment horizontal="center" vertical="center" wrapText="1"/>
    </xf>
    <xf numFmtId="0" fontId="50" fillId="6" borderId="344" xfId="0" applyFont="1" applyFill="1" applyBorder="1" applyAlignment="1">
      <alignment horizontal="center" vertical="center" wrapText="1"/>
    </xf>
    <xf numFmtId="0" fontId="50" fillId="6" borderId="342" xfId="0" applyFont="1" applyFill="1" applyBorder="1" applyAlignment="1">
      <alignment horizontal="center" vertical="center" wrapText="1"/>
    </xf>
    <xf numFmtId="0" fontId="50" fillId="6" borderId="345" xfId="0" applyFont="1" applyFill="1" applyBorder="1" applyAlignment="1">
      <alignment horizontal="center" vertical="center" wrapText="1"/>
    </xf>
    <xf numFmtId="0" fontId="49" fillId="0" borderId="341" xfId="0" applyFont="1" applyBorder="1" applyAlignment="1">
      <alignment horizontal="center" vertical="center" wrapText="1"/>
    </xf>
    <xf numFmtId="0" fontId="49" fillId="0" borderId="346" xfId="0" applyFont="1" applyBorder="1" applyAlignment="1">
      <alignment horizontal="center" vertical="center" wrapText="1"/>
    </xf>
    <xf numFmtId="0" fontId="49" fillId="0" borderId="347" xfId="0" applyFont="1" applyBorder="1" applyAlignment="1">
      <alignment horizontal="center" vertical="center" wrapText="1"/>
    </xf>
    <xf numFmtId="0" fontId="49" fillId="0" borderId="344" xfId="0" applyFont="1" applyBorder="1" applyAlignment="1">
      <alignment horizontal="center" vertical="center" wrapText="1"/>
    </xf>
    <xf numFmtId="0" fontId="49" fillId="0" borderId="348" xfId="0" applyFont="1" applyBorder="1" applyAlignment="1">
      <alignment horizontal="center" vertical="center" wrapText="1"/>
    </xf>
    <xf numFmtId="0" fontId="49" fillId="0" borderId="349" xfId="0" applyFont="1" applyBorder="1" applyAlignment="1">
      <alignment horizontal="center" vertical="center" wrapText="1"/>
    </xf>
    <xf numFmtId="0" fontId="49" fillId="0" borderId="350" xfId="0" applyFont="1" applyBorder="1" applyAlignment="1">
      <alignment horizontal="center" vertical="center" wrapText="1"/>
    </xf>
    <xf numFmtId="0" fontId="49" fillId="14" borderId="338" xfId="0" applyFont="1" applyFill="1" applyBorder="1" applyAlignment="1">
      <alignment horizontal="center" vertical="center" wrapText="1"/>
    </xf>
    <xf numFmtId="0" fontId="49" fillId="0" borderId="351" xfId="0" applyFont="1" applyBorder="1" applyAlignment="1">
      <alignment horizontal="center" vertical="center" wrapText="1"/>
    </xf>
    <xf numFmtId="0" fontId="49" fillId="0" borderId="352" xfId="0" applyFont="1" applyBorder="1" applyAlignment="1">
      <alignment horizontal="center" vertical="center" wrapText="1"/>
    </xf>
    <xf numFmtId="0" fontId="49" fillId="14" borderId="352" xfId="0" applyFont="1" applyFill="1" applyBorder="1" applyAlignment="1">
      <alignment horizontal="center" vertical="center" wrapText="1"/>
    </xf>
    <xf numFmtId="0" fontId="51" fillId="14" borderId="352" xfId="0" applyFont="1" applyFill="1" applyBorder="1" applyAlignment="1">
      <alignment horizontal="center" vertical="center" wrapText="1"/>
    </xf>
    <xf numFmtId="0" fontId="49" fillId="19" borderId="353" xfId="0" applyFont="1" applyFill="1" applyBorder="1" applyAlignment="1">
      <alignment horizontal="center" vertical="center" wrapText="1"/>
    </xf>
    <xf numFmtId="0" fontId="49" fillId="6" borderId="344" xfId="0" applyFont="1" applyFill="1" applyBorder="1" applyAlignment="1">
      <alignment horizontal="center" vertical="center" wrapText="1"/>
    </xf>
    <xf numFmtId="0" fontId="49" fillId="6" borderId="345" xfId="0" applyFont="1" applyFill="1" applyBorder="1" applyAlignment="1">
      <alignment horizontal="center" vertical="center" wrapText="1"/>
    </xf>
    <xf numFmtId="0" fontId="49" fillId="0" borderId="344" xfId="0" applyFont="1" applyBorder="1" applyAlignment="1" applyProtection="1">
      <alignment horizontal="center" vertical="center" wrapText="1"/>
      <protection locked="0"/>
    </xf>
    <xf numFmtId="0" fontId="49" fillId="0" borderId="342" xfId="0" applyFont="1" applyBorder="1" applyAlignment="1" applyProtection="1">
      <alignment horizontal="center" vertical="center" wrapText="1"/>
      <protection locked="0"/>
    </xf>
    <xf numFmtId="0" fontId="49" fillId="0" borderId="343" xfId="0" applyFont="1" applyBorder="1" applyAlignment="1" applyProtection="1">
      <alignment horizontal="center" vertical="center" wrapText="1"/>
      <protection locked="0"/>
    </xf>
    <xf numFmtId="0" fontId="49" fillId="0" borderId="349" xfId="0" applyFont="1" applyBorder="1" applyAlignment="1" applyProtection="1">
      <alignment horizontal="center" vertical="center" wrapText="1"/>
      <protection locked="0"/>
    </xf>
    <xf numFmtId="0" fontId="49" fillId="14" borderId="338" xfId="0" applyFont="1" applyFill="1" applyBorder="1" applyAlignment="1" applyProtection="1">
      <alignment horizontal="center" vertical="center" wrapText="1"/>
      <protection locked="0"/>
    </xf>
    <xf numFmtId="0" fontId="49" fillId="0" borderId="350" xfId="0" applyFont="1" applyBorder="1" applyAlignment="1" applyProtection="1">
      <alignment horizontal="center" vertical="center" wrapText="1"/>
      <protection locked="0"/>
    </xf>
    <xf numFmtId="0" fontId="49" fillId="0" borderId="347" xfId="0" applyFont="1" applyBorder="1" applyAlignment="1" applyProtection="1">
      <alignment horizontal="center" vertical="center" wrapText="1"/>
      <protection locked="0"/>
    </xf>
    <xf numFmtId="0" fontId="52" fillId="9" borderId="344" xfId="0" applyFont="1" applyFill="1" applyBorder="1" applyAlignment="1" applyProtection="1">
      <alignment horizontal="center" vertical="center" wrapText="1"/>
      <protection locked="0"/>
    </xf>
    <xf numFmtId="0" fontId="49" fillId="0" borderId="355" xfId="0" applyFont="1" applyBorder="1" applyAlignment="1" applyProtection="1">
      <alignment horizontal="center" vertical="center" wrapText="1"/>
      <protection locked="0"/>
    </xf>
    <xf numFmtId="0" fontId="49" fillId="19" borderId="138" xfId="0" applyFont="1" applyFill="1" applyBorder="1" applyAlignment="1" applyProtection="1">
      <alignment horizontal="center" vertical="center" wrapText="1"/>
      <protection locked="0"/>
    </xf>
    <xf numFmtId="0" fontId="49" fillId="0" borderId="341" xfId="0" applyFont="1" applyBorder="1" applyAlignment="1" applyProtection="1">
      <alignment horizontal="center" vertical="center" wrapText="1"/>
      <protection locked="0"/>
    </xf>
    <xf numFmtId="0" fontId="49" fillId="0" borderId="345" xfId="0" applyFont="1" applyBorder="1" applyAlignment="1" applyProtection="1">
      <alignment horizontal="center" vertical="center" wrapText="1"/>
      <protection locked="0"/>
    </xf>
    <xf numFmtId="0" fontId="49" fillId="19" borderId="336" xfId="0" applyFont="1" applyFill="1" applyBorder="1" applyAlignment="1" applyProtection="1">
      <alignment horizontal="center" vertical="center" wrapText="1"/>
      <protection locked="0"/>
    </xf>
    <xf numFmtId="0" fontId="49" fillId="0" borderId="335" xfId="0" applyFont="1" applyBorder="1" applyAlignment="1" applyProtection="1">
      <alignment horizontal="center" vertical="center" wrapText="1"/>
      <protection locked="0"/>
    </xf>
    <xf numFmtId="0" fontId="49" fillId="0" borderId="346" xfId="0" applyFont="1" applyBorder="1" applyAlignment="1" applyProtection="1">
      <alignment horizontal="center" vertical="center" wrapText="1"/>
      <protection locked="0"/>
    </xf>
    <xf numFmtId="0" fontId="49" fillId="14" borderId="356" xfId="0" applyFont="1" applyFill="1" applyBorder="1" applyAlignment="1" applyProtection="1">
      <alignment horizontal="center" vertical="center" wrapText="1"/>
      <protection locked="0"/>
    </xf>
    <xf numFmtId="0" fontId="49" fillId="19" borderId="353" xfId="0" applyFont="1" applyFill="1" applyBorder="1" applyAlignment="1" applyProtection="1">
      <alignment horizontal="center" vertical="center" wrapText="1"/>
      <protection locked="0"/>
    </xf>
    <xf numFmtId="0" fontId="49" fillId="6" borderId="344" xfId="0" applyFont="1" applyFill="1" applyBorder="1" applyAlignment="1" applyProtection="1">
      <alignment horizontal="center" vertical="center" wrapText="1"/>
      <protection locked="0"/>
    </xf>
    <xf numFmtId="0" fontId="49" fillId="6" borderId="342" xfId="0" applyFont="1" applyFill="1" applyBorder="1" applyAlignment="1" applyProtection="1">
      <alignment horizontal="center" vertical="center" wrapText="1"/>
      <protection locked="0"/>
    </xf>
    <xf numFmtId="0" fontId="50" fillId="6" borderId="342" xfId="0" applyFont="1" applyFill="1" applyBorder="1" applyAlignment="1" applyProtection="1">
      <alignment horizontal="center" vertical="center" wrapText="1"/>
      <protection locked="0"/>
    </xf>
    <xf numFmtId="0" fontId="49" fillId="6" borderId="345" xfId="0" applyFont="1" applyFill="1" applyBorder="1" applyAlignment="1" applyProtection="1">
      <alignment horizontal="center" vertical="center" wrapText="1"/>
      <protection locked="0"/>
    </xf>
    <xf numFmtId="0" fontId="49" fillId="14" borderId="347" xfId="0" applyFont="1" applyFill="1" applyBorder="1" applyAlignment="1">
      <alignment horizontal="center" vertical="center" wrapText="1"/>
    </xf>
    <xf numFmtId="0" fontId="49" fillId="14" borderId="343" xfId="0" applyFont="1" applyFill="1" applyBorder="1" applyAlignment="1">
      <alignment horizontal="center" vertical="center" wrapText="1"/>
    </xf>
    <xf numFmtId="0" fontId="49" fillId="14" borderId="348" xfId="0" applyFont="1" applyFill="1" applyBorder="1" applyAlignment="1">
      <alignment horizontal="center" vertical="center" wrapText="1"/>
    </xf>
    <xf numFmtId="0" fontId="49" fillId="0" borderId="343" xfId="0" applyFont="1" applyBorder="1" applyAlignment="1">
      <alignment horizontal="center" vertical="center" wrapText="1"/>
    </xf>
    <xf numFmtId="0" fontId="49" fillId="0" borderId="338" xfId="0" applyFont="1" applyBorder="1" applyAlignment="1">
      <alignment horizontal="center" vertical="center" wrapText="1"/>
    </xf>
    <xf numFmtId="0" fontId="49" fillId="6" borderId="357" xfId="0" applyFont="1" applyFill="1" applyBorder="1" applyAlignment="1">
      <alignment horizontal="center" vertical="center" wrapText="1"/>
    </xf>
    <xf numFmtId="0" fontId="49" fillId="14" borderId="334" xfId="0" applyFont="1" applyFill="1" applyBorder="1" applyAlignment="1">
      <alignment horizontal="center" vertical="center" wrapText="1"/>
    </xf>
    <xf numFmtId="0" fontId="49" fillId="2" borderId="343" xfId="0" applyFont="1" applyFill="1" applyBorder="1" applyAlignment="1">
      <alignment horizontal="center" vertical="center" wrapText="1"/>
    </xf>
    <xf numFmtId="0" fontId="49" fillId="2" borderId="348" xfId="0" applyFont="1" applyFill="1" applyBorder="1" applyAlignment="1">
      <alignment horizontal="center" vertical="center" wrapText="1"/>
    </xf>
    <xf numFmtId="0" fontId="49" fillId="2" borderId="338" xfId="0" applyFont="1" applyFill="1" applyBorder="1" applyAlignment="1">
      <alignment horizontal="center" vertical="center" wrapText="1"/>
    </xf>
    <xf numFmtId="0" fontId="49" fillId="19" borderId="347" xfId="0" applyFont="1" applyFill="1" applyBorder="1" applyAlignment="1">
      <alignment horizontal="center" vertical="center" wrapText="1"/>
    </xf>
    <xf numFmtId="0" fontId="49" fillId="19" borderId="343" xfId="0" applyFont="1" applyFill="1" applyBorder="1" applyAlignment="1">
      <alignment horizontal="center" vertical="center" wrapText="1"/>
    </xf>
    <xf numFmtId="0" fontId="49" fillId="19" borderId="348" xfId="0" applyFont="1" applyFill="1" applyBorder="1" applyAlignment="1">
      <alignment horizontal="center" vertical="center" wrapText="1"/>
    </xf>
    <xf numFmtId="0" fontId="49" fillId="19" borderId="334" xfId="0" applyFont="1" applyFill="1" applyBorder="1" applyAlignment="1">
      <alignment horizontal="center" vertical="center" wrapText="1"/>
    </xf>
    <xf numFmtId="0" fontId="49" fillId="0" borderId="337" xfId="0" applyFont="1" applyBorder="1" applyAlignment="1">
      <alignment horizontal="center" vertical="center" wrapText="1"/>
    </xf>
    <xf numFmtId="0" fontId="49" fillId="19" borderId="339" xfId="0" applyFont="1" applyFill="1" applyBorder="1" applyAlignment="1">
      <alignment horizontal="center" vertical="center" wrapText="1"/>
    </xf>
    <xf numFmtId="0" fontId="49" fillId="14" borderId="344" xfId="0" applyFont="1" applyFill="1" applyBorder="1" applyAlignment="1">
      <alignment horizontal="center" vertical="center" wrapText="1"/>
    </xf>
    <xf numFmtId="0" fontId="49" fillId="9" borderId="343" xfId="0" applyFont="1" applyFill="1" applyBorder="1" applyAlignment="1">
      <alignment horizontal="center" vertical="center" wrapText="1"/>
    </xf>
    <xf numFmtId="0" fontId="49" fillId="19" borderId="350" xfId="0" applyFont="1" applyFill="1" applyBorder="1" applyAlignment="1">
      <alignment horizontal="center" vertical="center" wrapText="1"/>
    </xf>
    <xf numFmtId="0" fontId="50" fillId="2" borderId="341" xfId="0" applyFont="1" applyFill="1" applyBorder="1" applyAlignment="1">
      <alignment horizontal="center" vertical="center" wrapText="1"/>
    </xf>
    <xf numFmtId="0" fontId="50" fillId="2" borderId="342" xfId="0" applyFont="1" applyFill="1" applyBorder="1" applyAlignment="1">
      <alignment horizontal="center" vertical="center" wrapText="1"/>
    </xf>
    <xf numFmtId="0" fontId="49" fillId="2" borderId="342" xfId="0" applyFont="1" applyFill="1" applyBorder="1" applyAlignment="1">
      <alignment horizontal="center" vertical="center" wrapText="1"/>
    </xf>
    <xf numFmtId="0" fontId="50" fillId="2" borderId="344" xfId="0" applyFont="1" applyFill="1" applyBorder="1" applyAlignment="1">
      <alignment horizontal="center" vertical="center" wrapText="1"/>
    </xf>
    <xf numFmtId="0" fontId="49" fillId="2" borderId="345" xfId="0" applyFont="1" applyFill="1" applyBorder="1" applyAlignment="1">
      <alignment horizontal="center" vertical="center" wrapText="1"/>
    </xf>
    <xf numFmtId="49" fontId="49" fillId="0" borderId="335" xfId="0" applyNumberFormat="1" applyFont="1" applyBorder="1" applyAlignment="1">
      <alignment horizontal="center" vertical="center" wrapText="1"/>
    </xf>
    <xf numFmtId="49" fontId="49" fillId="0" borderId="342" xfId="0" applyNumberFormat="1" applyFont="1" applyBorder="1" applyAlignment="1">
      <alignment horizontal="center" vertical="center" wrapText="1"/>
    </xf>
    <xf numFmtId="49" fontId="49" fillId="0" borderId="138" xfId="0" applyNumberFormat="1" applyFont="1" applyBorder="1" applyAlignment="1">
      <alignment horizontal="center" vertical="center" wrapText="1"/>
    </xf>
    <xf numFmtId="49" fontId="49" fillId="0" borderId="333" xfId="0" applyNumberFormat="1" applyFont="1" applyBorder="1" applyAlignment="1">
      <alignment horizontal="center" vertical="center" wrapText="1"/>
    </xf>
    <xf numFmtId="49" fontId="49" fillId="0" borderId="337" xfId="0" applyNumberFormat="1" applyFont="1" applyBorder="1" applyAlignment="1">
      <alignment horizontal="center" vertical="center" wrapText="1"/>
    </xf>
    <xf numFmtId="49" fontId="49" fillId="14" borderId="138" xfId="0" applyNumberFormat="1" applyFont="1" applyFill="1" applyBorder="1" applyAlignment="1">
      <alignment horizontal="center" vertical="center" wrapText="1"/>
    </xf>
    <xf numFmtId="49" fontId="49" fillId="14" borderId="342" xfId="0" applyNumberFormat="1" applyFont="1" applyFill="1" applyBorder="1" applyAlignment="1">
      <alignment horizontal="center" vertical="center" wrapText="1"/>
    </xf>
    <xf numFmtId="49" fontId="49" fillId="14" borderId="338" xfId="0" applyNumberFormat="1" applyFont="1" applyFill="1" applyBorder="1" applyAlignment="1">
      <alignment horizontal="center" vertical="center" wrapText="1"/>
    </xf>
    <xf numFmtId="49" fontId="49" fillId="19" borderId="339" xfId="0" applyNumberFormat="1" applyFont="1" applyFill="1" applyBorder="1" applyAlignment="1">
      <alignment horizontal="center" vertical="center" wrapText="1"/>
    </xf>
    <xf numFmtId="49" fontId="49" fillId="19" borderId="342" xfId="0" applyNumberFormat="1" applyFont="1" applyFill="1" applyBorder="1" applyAlignment="1">
      <alignment horizontal="center" vertical="center" wrapText="1"/>
    </xf>
    <xf numFmtId="49" fontId="49" fillId="19" borderId="334" xfId="0" applyNumberFormat="1" applyFont="1" applyFill="1" applyBorder="1" applyAlignment="1">
      <alignment horizontal="center" vertical="center" wrapText="1"/>
    </xf>
    <xf numFmtId="49" fontId="49" fillId="0" borderId="341" xfId="0" applyNumberFormat="1" applyFont="1" applyBorder="1" applyAlignment="1">
      <alignment horizontal="center" vertical="center" wrapText="1"/>
    </xf>
    <xf numFmtId="49" fontId="49" fillId="0" borderId="347" xfId="0" applyNumberFormat="1" applyFont="1" applyBorder="1" applyAlignment="1">
      <alignment horizontal="center" vertical="center" wrapText="1"/>
    </xf>
    <xf numFmtId="49" fontId="49" fillId="0" borderId="344" xfId="0" applyNumberFormat="1" applyFont="1" applyBorder="1" applyAlignment="1">
      <alignment horizontal="center" vertical="center" wrapText="1"/>
    </xf>
    <xf numFmtId="49" fontId="49" fillId="0" borderId="338" xfId="0" applyNumberFormat="1" applyFont="1" applyBorder="1" applyAlignment="1">
      <alignment horizontal="center" vertical="center" wrapText="1"/>
    </xf>
    <xf numFmtId="49" fontId="49" fillId="3" borderId="334" xfId="0" applyNumberFormat="1" applyFont="1" applyFill="1" applyBorder="1" applyAlignment="1">
      <alignment horizontal="center" vertical="center" wrapText="1"/>
    </xf>
    <xf numFmtId="0" fontId="50" fillId="0" borderId="342" xfId="0" applyFont="1" applyBorder="1" applyAlignment="1">
      <alignment horizontal="center" vertical="center" wrapText="1"/>
    </xf>
    <xf numFmtId="0" fontId="49" fillId="6" borderId="333" xfId="0" applyFont="1" applyFill="1" applyBorder="1" applyAlignment="1">
      <alignment horizontal="center" vertical="center" wrapText="1"/>
    </xf>
    <xf numFmtId="0" fontId="49" fillId="6" borderId="339" xfId="0" applyFont="1" applyFill="1" applyBorder="1" applyAlignment="1">
      <alignment horizontal="center" vertical="center" wrapText="1"/>
    </xf>
    <xf numFmtId="0" fontId="49" fillId="6" borderId="334" xfId="0" applyFont="1" applyFill="1" applyBorder="1" applyAlignment="1">
      <alignment horizontal="center" vertical="center" wrapText="1"/>
    </xf>
    <xf numFmtId="49" fontId="50" fillId="0" borderId="342" xfId="0" applyNumberFormat="1" applyFont="1" applyBorder="1" applyAlignment="1">
      <alignment horizontal="center" vertical="center" wrapText="1"/>
    </xf>
    <xf numFmtId="49" fontId="50" fillId="0" borderId="337" xfId="0" applyNumberFormat="1" applyFont="1" applyBorder="1" applyAlignment="1">
      <alignment horizontal="center" vertical="center" wrapText="1"/>
    </xf>
    <xf numFmtId="0" fontId="50" fillId="14" borderId="342" xfId="0" applyFont="1" applyFill="1" applyBorder="1" applyAlignment="1">
      <alignment horizontal="center" vertical="center" wrapText="1"/>
    </xf>
    <xf numFmtId="0" fontId="49" fillId="14" borderId="357" xfId="0" applyFont="1" applyFill="1" applyBorder="1" applyAlignment="1">
      <alignment horizontal="center" vertical="center" wrapText="1"/>
    </xf>
    <xf numFmtId="0" fontId="49" fillId="14" borderId="336" xfId="0" applyFont="1" applyFill="1" applyBorder="1" applyAlignment="1">
      <alignment horizontal="center" vertical="center" wrapText="1"/>
    </xf>
    <xf numFmtId="0" fontId="49" fillId="2" borderId="344" xfId="0" applyFont="1" applyFill="1" applyBorder="1" applyAlignment="1">
      <alignment horizontal="center" vertical="center" wrapText="1"/>
    </xf>
    <xf numFmtId="0" fontId="49" fillId="2" borderId="351" xfId="0" applyFont="1" applyFill="1" applyBorder="1" applyAlignment="1">
      <alignment horizontal="center" vertical="center" wrapText="1"/>
    </xf>
    <xf numFmtId="0" fontId="49" fillId="2" borderId="347" xfId="0" applyFont="1" applyFill="1" applyBorder="1" applyAlignment="1">
      <alignment horizontal="center" vertical="center" wrapText="1"/>
    </xf>
    <xf numFmtId="0" fontId="49" fillId="2" borderId="346" xfId="0" applyFont="1" applyFill="1" applyBorder="1" applyAlignment="1">
      <alignment horizontal="center" vertical="center" wrapText="1"/>
    </xf>
    <xf numFmtId="0" fontId="49" fillId="2" borderId="138" xfId="0" applyFont="1" applyFill="1" applyBorder="1" applyAlignment="1">
      <alignment horizontal="center" vertical="center" wrapText="1"/>
    </xf>
    <xf numFmtId="0" fontId="49" fillId="6" borderId="337" xfId="0" applyFont="1" applyFill="1" applyBorder="1" applyAlignment="1">
      <alignment horizontal="center" vertical="center" wrapText="1"/>
    </xf>
    <xf numFmtId="0" fontId="49" fillId="2" borderId="350" xfId="0" applyFont="1" applyFill="1" applyBorder="1" applyAlignment="1">
      <alignment horizontal="center" vertical="center" wrapText="1"/>
    </xf>
    <xf numFmtId="0" fontId="1" fillId="5" borderId="103" xfId="0" applyFont="1" applyFill="1" applyBorder="1" applyAlignment="1">
      <alignment horizontal="left" vertical="center" wrapText="1"/>
    </xf>
    <xf numFmtId="0" fontId="1" fillId="5" borderId="34" xfId="0" applyFont="1" applyFill="1" applyBorder="1" applyAlignment="1">
      <alignment horizontal="left" vertical="center" wrapText="1"/>
    </xf>
    <xf numFmtId="0" fontId="1" fillId="5" borderId="71" xfId="0" applyFont="1" applyFill="1" applyBorder="1" applyAlignment="1">
      <alignment horizontal="left" vertical="center" wrapText="1"/>
    </xf>
    <xf numFmtId="0" fontId="18" fillId="5" borderId="63" xfId="0" applyFont="1" applyFill="1" applyBorder="1" applyAlignment="1">
      <alignment vertical="center"/>
    </xf>
    <xf numFmtId="0" fontId="47" fillId="2" borderId="0" xfId="0" applyFont="1" applyFill="1"/>
    <xf numFmtId="0" fontId="0" fillId="2" borderId="0" xfId="0" applyFill="1"/>
    <xf numFmtId="0" fontId="18" fillId="8" borderId="135" xfId="0" applyFont="1" applyFill="1" applyBorder="1" applyAlignment="1">
      <alignment vertical="center"/>
    </xf>
    <xf numFmtId="0" fontId="18" fillId="5" borderId="61" xfId="0" applyFont="1" applyFill="1" applyBorder="1" applyAlignment="1">
      <alignment vertical="center"/>
    </xf>
    <xf numFmtId="0" fontId="18" fillId="8" borderId="119" xfId="0" applyFont="1" applyFill="1" applyBorder="1" applyAlignment="1">
      <alignment vertical="center"/>
    </xf>
    <xf numFmtId="0" fontId="22" fillId="5" borderId="63" xfId="0" applyFont="1" applyFill="1" applyBorder="1" applyAlignment="1">
      <alignment vertical="center"/>
    </xf>
    <xf numFmtId="0" fontId="22" fillId="5" borderId="61" xfId="0" applyFont="1" applyFill="1" applyBorder="1" applyAlignment="1">
      <alignment vertical="center"/>
    </xf>
    <xf numFmtId="0" fontId="1" fillId="5" borderId="445" xfId="0" applyFont="1" applyFill="1" applyBorder="1" applyAlignment="1">
      <alignment vertical="center"/>
    </xf>
    <xf numFmtId="0" fontId="1" fillId="5" borderId="131" xfId="0" applyFont="1" applyFill="1" applyBorder="1" applyAlignment="1">
      <alignment vertical="center"/>
    </xf>
    <xf numFmtId="0" fontId="1" fillId="5" borderId="429" xfId="0" applyFont="1" applyFill="1" applyBorder="1" applyAlignment="1">
      <alignment vertical="center"/>
    </xf>
    <xf numFmtId="0" fontId="1" fillId="8" borderId="331" xfId="0" applyFont="1" applyFill="1" applyBorder="1" applyAlignment="1">
      <alignment vertical="center"/>
    </xf>
    <xf numFmtId="0" fontId="1" fillId="5" borderId="430" xfId="0" applyFont="1" applyFill="1" applyBorder="1" applyAlignment="1">
      <alignment vertical="center"/>
    </xf>
    <xf numFmtId="0" fontId="1" fillId="8" borderId="428" xfId="0" applyFont="1" applyFill="1" applyBorder="1" applyAlignment="1">
      <alignment vertical="center"/>
    </xf>
    <xf numFmtId="0" fontId="22" fillId="5" borderId="63" xfId="0" applyFont="1" applyFill="1" applyBorder="1" applyAlignment="1">
      <alignment horizontal="left" vertical="center"/>
    </xf>
    <xf numFmtId="0" fontId="18" fillId="5" borderId="61" xfId="0" applyFont="1" applyFill="1" applyBorder="1" applyAlignment="1">
      <alignment horizontal="left" vertical="center"/>
    </xf>
    <xf numFmtId="49" fontId="1" fillId="5" borderId="63" xfId="0" applyNumberFormat="1" applyFont="1" applyFill="1" applyBorder="1" applyAlignment="1">
      <alignment horizontal="left" vertical="center"/>
    </xf>
    <xf numFmtId="49" fontId="22" fillId="5" borderId="61" xfId="0" applyNumberFormat="1" applyFont="1" applyFill="1" applyBorder="1" applyAlignment="1">
      <alignment horizontal="left" vertical="center"/>
    </xf>
    <xf numFmtId="0" fontId="22" fillId="5" borderId="61" xfId="0" applyFont="1" applyFill="1" applyBorder="1" applyAlignment="1">
      <alignment horizontal="left" vertical="center"/>
    </xf>
    <xf numFmtId="0" fontId="1" fillId="5" borderId="309" xfId="0" applyFont="1" applyFill="1" applyBorder="1" applyAlignment="1">
      <alignment vertical="center"/>
    </xf>
    <xf numFmtId="0" fontId="18" fillId="5" borderId="119" xfId="0" applyFont="1" applyFill="1" applyBorder="1" applyAlignment="1">
      <alignment vertical="center"/>
    </xf>
    <xf numFmtId="0" fontId="1" fillId="5" borderId="310" xfId="0" applyFont="1" applyFill="1" applyBorder="1" applyAlignment="1">
      <alignment vertical="center"/>
    </xf>
    <xf numFmtId="0" fontId="1" fillId="5" borderId="311" xfId="0" applyFont="1" applyFill="1" applyBorder="1" applyAlignment="1">
      <alignment vertical="center"/>
    </xf>
    <xf numFmtId="0" fontId="1" fillId="8" borderId="330" xfId="0" applyFont="1" applyFill="1" applyBorder="1" applyAlignment="1">
      <alignment vertical="center"/>
    </xf>
    <xf numFmtId="0" fontId="1" fillId="8" borderId="310" xfId="0" applyFont="1" applyFill="1" applyBorder="1" applyAlignment="1">
      <alignment vertical="center"/>
    </xf>
    <xf numFmtId="0" fontId="1" fillId="5" borderId="314" xfId="0" applyFont="1" applyFill="1" applyBorder="1" applyAlignment="1">
      <alignment vertical="center"/>
    </xf>
    <xf numFmtId="0" fontId="1" fillId="8" borderId="309" xfId="0" applyFont="1" applyFill="1" applyBorder="1" applyAlignment="1">
      <alignment vertical="center"/>
    </xf>
    <xf numFmtId="0" fontId="1" fillId="5" borderId="308" xfId="0" applyFont="1" applyFill="1" applyBorder="1" applyAlignment="1">
      <alignment vertical="center"/>
    </xf>
    <xf numFmtId="0" fontId="47" fillId="2" borderId="9" xfId="0" applyFont="1" applyFill="1" applyBorder="1"/>
    <xf numFmtId="0" fontId="47" fillId="2" borderId="8" xfId="0" applyFont="1" applyFill="1" applyBorder="1"/>
    <xf numFmtId="0" fontId="47" fillId="2" borderId="4" xfId="0" applyFont="1" applyFill="1" applyBorder="1"/>
    <xf numFmtId="0" fontId="47" fillId="2" borderId="29" xfId="0" applyFont="1" applyFill="1" applyBorder="1"/>
    <xf numFmtId="0" fontId="47" fillId="2" borderId="25" xfId="0" applyFont="1" applyFill="1" applyBorder="1"/>
    <xf numFmtId="0" fontId="1" fillId="10" borderId="39" xfId="0" applyFont="1" applyFill="1" applyBorder="1" applyAlignment="1">
      <alignment vertical="center" wrapText="1"/>
    </xf>
    <xf numFmtId="0" fontId="1" fillId="8" borderId="8" xfId="0" applyFont="1" applyFill="1" applyBorder="1" applyAlignment="1">
      <alignment vertical="center" wrapText="1"/>
    </xf>
    <xf numFmtId="0" fontId="1" fillId="8" borderId="13" xfId="0" applyFont="1" applyFill="1" applyBorder="1" applyAlignment="1">
      <alignment vertical="center" wrapText="1"/>
    </xf>
    <xf numFmtId="0" fontId="1" fillId="5" borderId="168" xfId="0" applyFont="1" applyFill="1" applyBorder="1" applyAlignment="1">
      <alignment vertical="center" wrapText="1"/>
    </xf>
    <xf numFmtId="0" fontId="1" fillId="8" borderId="15" xfId="0" applyFont="1" applyFill="1" applyBorder="1" applyAlignment="1">
      <alignment vertical="center" wrapText="1"/>
    </xf>
    <xf numFmtId="0" fontId="1" fillId="5" borderId="44" xfId="0" applyFont="1" applyFill="1" applyBorder="1" applyAlignment="1">
      <alignment vertical="center" wrapText="1"/>
    </xf>
    <xf numFmtId="0" fontId="1" fillId="10" borderId="0" xfId="0" applyFont="1" applyFill="1" applyAlignment="1">
      <alignment vertical="center" wrapText="1"/>
    </xf>
    <xf numFmtId="0" fontId="1" fillId="10" borderId="25" xfId="0" applyFont="1" applyFill="1" applyBorder="1" applyAlignment="1">
      <alignment vertical="center" wrapText="1"/>
    </xf>
    <xf numFmtId="0" fontId="1" fillId="0" borderId="138" xfId="0" quotePrefix="1" applyFont="1" applyBorder="1" applyAlignment="1">
      <alignment vertical="center" wrapText="1"/>
    </xf>
    <xf numFmtId="0" fontId="7" fillId="5" borderId="69" xfId="0" applyFont="1" applyFill="1" applyBorder="1" applyAlignment="1">
      <alignment horizontal="left" vertical="center" wrapText="1" readingOrder="1"/>
    </xf>
    <xf numFmtId="0" fontId="10" fillId="10" borderId="29" xfId="0" applyFont="1" applyFill="1" applyBorder="1" applyAlignment="1">
      <alignment horizontal="left" vertical="center" wrapText="1"/>
    </xf>
    <xf numFmtId="0" fontId="10" fillId="10" borderId="25" xfId="0" applyFont="1" applyFill="1" applyBorder="1" applyAlignment="1">
      <alignment horizontal="left" vertical="center" wrapText="1"/>
    </xf>
    <xf numFmtId="0" fontId="10" fillId="10" borderId="9" xfId="0" applyFont="1" applyFill="1" applyBorder="1" applyAlignment="1">
      <alignment vertical="center" wrapText="1"/>
    </xf>
    <xf numFmtId="0" fontId="1" fillId="5" borderId="11" xfId="0" applyFont="1" applyFill="1" applyBorder="1" applyAlignment="1">
      <alignment horizontal="left" vertical="center" wrapText="1" indent="2"/>
    </xf>
    <xf numFmtId="0" fontId="1" fillId="5" borderId="13" xfId="0" applyFont="1" applyFill="1" applyBorder="1" applyAlignment="1">
      <alignment vertical="center" wrapText="1"/>
    </xf>
    <xf numFmtId="0" fontId="3" fillId="10" borderId="89" xfId="0" applyFont="1" applyFill="1" applyBorder="1" applyAlignment="1">
      <alignment horizontal="left" vertical="center" wrapText="1"/>
    </xf>
    <xf numFmtId="0" fontId="3" fillId="2" borderId="269" xfId="0" applyFont="1" applyFill="1" applyBorder="1" applyAlignment="1">
      <alignment vertical="center" wrapText="1"/>
    </xf>
    <xf numFmtId="0" fontId="1" fillId="2" borderId="365" xfId="0" applyFont="1" applyFill="1" applyBorder="1" applyAlignment="1">
      <alignment horizontal="left" vertical="center" wrapText="1"/>
    </xf>
    <xf numFmtId="0" fontId="3" fillId="2" borderId="365" xfId="0" applyFont="1" applyFill="1" applyBorder="1" applyAlignment="1">
      <alignment horizontal="left" vertical="center" wrapText="1"/>
    </xf>
    <xf numFmtId="0" fontId="1" fillId="2" borderId="365" xfId="0" applyFont="1" applyFill="1" applyBorder="1" applyAlignment="1">
      <alignment vertical="center"/>
    </xf>
    <xf numFmtId="0" fontId="1" fillId="2" borderId="365" xfId="0" applyFont="1" applyFill="1" applyBorder="1" applyAlignment="1">
      <alignment horizontal="center" vertical="center"/>
    </xf>
    <xf numFmtId="0" fontId="6" fillId="5" borderId="81" xfId="0" applyFont="1" applyFill="1" applyBorder="1" applyAlignment="1">
      <alignment horizontal="left" vertical="center" wrapText="1" readingOrder="1"/>
    </xf>
    <xf numFmtId="0" fontId="6" fillId="9" borderId="118" xfId="0" applyFont="1" applyFill="1" applyBorder="1" applyAlignment="1">
      <alignment vertical="center" wrapText="1" readingOrder="1"/>
    </xf>
    <xf numFmtId="0" fontId="6" fillId="5" borderId="118" xfId="0" applyFont="1" applyFill="1" applyBorder="1" applyAlignment="1">
      <alignment vertical="center" wrapText="1" readingOrder="1"/>
    </xf>
    <xf numFmtId="0" fontId="6" fillId="9" borderId="65" xfId="0" applyFont="1" applyFill="1" applyBorder="1" applyAlignment="1">
      <alignment vertical="center" wrapText="1" readingOrder="1"/>
    </xf>
    <xf numFmtId="0" fontId="6" fillId="9" borderId="64" xfId="0" applyFont="1" applyFill="1" applyBorder="1" applyAlignment="1">
      <alignment vertical="center" wrapText="1" readingOrder="1"/>
    </xf>
    <xf numFmtId="0" fontId="6" fillId="9" borderId="119" xfId="0" applyFont="1" applyFill="1" applyBorder="1" applyAlignment="1">
      <alignment vertical="center" wrapText="1" readingOrder="1"/>
    </xf>
    <xf numFmtId="0" fontId="18" fillId="8" borderId="367" xfId="0" applyFont="1" applyFill="1" applyBorder="1" applyAlignment="1">
      <alignment horizontal="right" vertical="center" wrapText="1"/>
    </xf>
    <xf numFmtId="0" fontId="7" fillId="9" borderId="7" xfId="0" applyFont="1" applyFill="1" applyBorder="1" applyAlignment="1">
      <alignment horizontal="left" vertical="center" wrapText="1" readingOrder="1"/>
    </xf>
    <xf numFmtId="0" fontId="10" fillId="9" borderId="63" xfId="0" applyFont="1" applyFill="1" applyBorder="1" applyAlignment="1">
      <alignment vertical="center" wrapText="1" readingOrder="1"/>
    </xf>
    <xf numFmtId="0" fontId="23" fillId="2" borderId="138" xfId="0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0" fontId="23" fillId="0" borderId="0" xfId="0" applyFont="1"/>
    <xf numFmtId="0" fontId="10" fillId="10" borderId="8" xfId="0" applyFont="1" applyFill="1" applyBorder="1" applyAlignment="1">
      <alignment vertical="center" wrapText="1"/>
    </xf>
    <xf numFmtId="0" fontId="10" fillId="10" borderId="41" xfId="0" applyFont="1" applyFill="1" applyBorder="1" applyAlignment="1">
      <alignment vertical="center" wrapText="1"/>
    </xf>
    <xf numFmtId="0" fontId="10" fillId="10" borderId="63" xfId="0" applyFont="1" applyFill="1" applyBorder="1" applyAlignment="1">
      <alignment vertical="center" wrapText="1"/>
    </xf>
    <xf numFmtId="0" fontId="10" fillId="10" borderId="26" xfId="0" applyFont="1" applyFill="1" applyBorder="1" applyAlignment="1">
      <alignment horizontal="left" vertical="center" wrapText="1"/>
    </xf>
    <xf numFmtId="0" fontId="10" fillId="10" borderId="28" xfId="0" applyFont="1" applyFill="1" applyBorder="1" applyAlignment="1">
      <alignment vertical="center" wrapText="1"/>
    </xf>
    <xf numFmtId="0" fontId="10" fillId="10" borderId="43" xfId="0" applyFont="1" applyFill="1" applyBorder="1" applyAlignment="1">
      <alignment vertical="center" wrapText="1"/>
    </xf>
    <xf numFmtId="0" fontId="10" fillId="9" borderId="38" xfId="0" applyFont="1" applyFill="1" applyBorder="1" applyAlignment="1">
      <alignment horizontal="left" vertical="center" wrapText="1" readingOrder="1"/>
    </xf>
    <xf numFmtId="0" fontId="10" fillId="9" borderId="52" xfId="0" applyFont="1" applyFill="1" applyBorder="1" applyAlignment="1">
      <alignment horizontal="left" vertical="center" wrapText="1" readingOrder="1"/>
    </xf>
    <xf numFmtId="0" fontId="10" fillId="9" borderId="40" xfId="0" applyFont="1" applyFill="1" applyBorder="1" applyAlignment="1">
      <alignment horizontal="left" vertical="center" wrapText="1" readingOrder="1"/>
    </xf>
    <xf numFmtId="0" fontId="10" fillId="9" borderId="118" xfId="0" applyFont="1" applyFill="1" applyBorder="1" applyAlignment="1">
      <alignment horizontal="left" vertical="center" wrapText="1" readingOrder="1"/>
    </xf>
    <xf numFmtId="0" fontId="10" fillId="5" borderId="38" xfId="0" applyFont="1" applyFill="1" applyBorder="1" applyAlignment="1">
      <alignment horizontal="left" vertical="center" wrapText="1" indent="2" readingOrder="1"/>
    </xf>
    <xf numFmtId="0" fontId="10" fillId="5" borderId="52" xfId="0" applyFont="1" applyFill="1" applyBorder="1" applyAlignment="1">
      <alignment horizontal="left" vertical="center" wrapText="1" indent="2" readingOrder="1"/>
    </xf>
    <xf numFmtId="0" fontId="10" fillId="5" borderId="40" xfId="0" applyFont="1" applyFill="1" applyBorder="1" applyAlignment="1">
      <alignment horizontal="left" vertical="center" wrapText="1" indent="2" readingOrder="1"/>
    </xf>
    <xf numFmtId="0" fontId="10" fillId="5" borderId="118" xfId="0" applyFont="1" applyFill="1" applyBorder="1" applyAlignment="1">
      <alignment horizontal="left" vertical="center" wrapText="1" indent="2" readingOrder="1"/>
    </xf>
    <xf numFmtId="0" fontId="10" fillId="9" borderId="7" xfId="0" applyFont="1" applyFill="1" applyBorder="1" applyAlignment="1">
      <alignment horizontal="left" vertical="center" wrapText="1" readingOrder="1"/>
    </xf>
    <xf numFmtId="0" fontId="10" fillId="9" borderId="9" xfId="0" applyFont="1" applyFill="1" applyBorder="1" applyAlignment="1">
      <alignment horizontal="left" vertical="center" wrapText="1" readingOrder="1"/>
    </xf>
    <xf numFmtId="0" fontId="10" fillId="9" borderId="41" xfId="0" applyFont="1" applyFill="1" applyBorder="1" applyAlignment="1">
      <alignment horizontal="left" vertical="center" wrapText="1" readingOrder="1"/>
    </xf>
    <xf numFmtId="0" fontId="10" fillId="9" borderId="63" xfId="0" applyFont="1" applyFill="1" applyBorder="1" applyAlignment="1">
      <alignment horizontal="left" vertical="center" wrapText="1" readingOrder="1"/>
    </xf>
    <xf numFmtId="0" fontId="10" fillId="9" borderId="69" xfId="0" applyFont="1" applyFill="1" applyBorder="1" applyAlignment="1">
      <alignment horizontal="left" vertical="center" wrapText="1" readingOrder="1"/>
    </xf>
    <xf numFmtId="0" fontId="10" fillId="9" borderId="75" xfId="0" applyFont="1" applyFill="1" applyBorder="1" applyAlignment="1">
      <alignment horizontal="left" vertical="center" wrapText="1" readingOrder="1"/>
    </xf>
    <xf numFmtId="0" fontId="10" fillId="9" borderId="71" xfId="0" applyFont="1" applyFill="1" applyBorder="1" applyAlignment="1">
      <alignment horizontal="left" vertical="center" wrapText="1" readingOrder="1"/>
    </xf>
    <xf numFmtId="0" fontId="10" fillId="9" borderId="135" xfId="0" applyFont="1" applyFill="1" applyBorder="1" applyAlignment="1">
      <alignment horizontal="left" vertical="center" wrapText="1" readingOrder="1"/>
    </xf>
    <xf numFmtId="0" fontId="10" fillId="5" borderId="80" xfId="0" applyFont="1" applyFill="1" applyBorder="1" applyAlignment="1">
      <alignment horizontal="left" vertical="center" wrapText="1" indent="2" readingOrder="1"/>
    </xf>
    <xf numFmtId="0" fontId="10" fillId="5" borderId="84" xfId="0" applyFont="1" applyFill="1" applyBorder="1" applyAlignment="1">
      <alignment horizontal="left" vertical="center" wrapText="1" indent="2" readingOrder="1"/>
    </xf>
    <xf numFmtId="0" fontId="10" fillId="5" borderId="86" xfId="0" applyFont="1" applyFill="1" applyBorder="1" applyAlignment="1">
      <alignment horizontal="left" vertical="center" wrapText="1" indent="2" readingOrder="1"/>
    </xf>
    <xf numFmtId="0" fontId="10" fillId="5" borderId="81" xfId="0" applyFont="1" applyFill="1" applyBorder="1" applyAlignment="1">
      <alignment horizontal="left" vertical="center" wrapText="1" indent="2" readingOrder="1"/>
    </xf>
    <xf numFmtId="0" fontId="10" fillId="5" borderId="69" xfId="0" applyFont="1" applyFill="1" applyBorder="1" applyAlignment="1">
      <alignment horizontal="left" vertical="center" wrapText="1" indent="2" readingOrder="1"/>
    </xf>
    <xf numFmtId="0" fontId="10" fillId="5" borderId="75" xfId="0" applyFont="1" applyFill="1" applyBorder="1" applyAlignment="1">
      <alignment horizontal="left" vertical="center" wrapText="1" indent="2" readingOrder="1"/>
    </xf>
    <xf numFmtId="0" fontId="10" fillId="5" borderId="71" xfId="0" applyFont="1" applyFill="1" applyBorder="1" applyAlignment="1">
      <alignment horizontal="left" vertical="center" wrapText="1" indent="2" readingOrder="1"/>
    </xf>
    <xf numFmtId="0" fontId="10" fillId="5" borderId="135" xfId="0" applyFont="1" applyFill="1" applyBorder="1" applyAlignment="1">
      <alignment horizontal="left" vertical="center" wrapText="1" indent="2" readingOrder="1"/>
    </xf>
    <xf numFmtId="0" fontId="10" fillId="9" borderId="12" xfId="0" applyFont="1" applyFill="1" applyBorder="1" applyAlignment="1">
      <alignment horizontal="left" vertical="center" wrapText="1" readingOrder="1"/>
    </xf>
    <xf numFmtId="0" fontId="10" fillId="9" borderId="14" xfId="0" applyFont="1" applyFill="1" applyBorder="1" applyAlignment="1">
      <alignment horizontal="left" vertical="center" wrapText="1" readingOrder="1"/>
    </xf>
    <xf numFmtId="0" fontId="10" fillId="9" borderId="34" xfId="0" applyFont="1" applyFill="1" applyBorder="1" applyAlignment="1">
      <alignment horizontal="left" vertical="center" wrapText="1" readingOrder="1"/>
    </xf>
    <xf numFmtId="0" fontId="10" fillId="9" borderId="64" xfId="0" applyFont="1" applyFill="1" applyBorder="1" applyAlignment="1">
      <alignment horizontal="left" vertical="center" wrapText="1" readingOrder="1"/>
    </xf>
    <xf numFmtId="0" fontId="10" fillId="9" borderId="18" xfId="0" applyFont="1" applyFill="1" applyBorder="1" applyAlignment="1">
      <alignment horizontal="left" vertical="center" wrapText="1" readingOrder="1"/>
    </xf>
    <xf numFmtId="0" fontId="10" fillId="9" borderId="19" xfId="0" applyFont="1" applyFill="1" applyBorder="1" applyAlignment="1">
      <alignment horizontal="left" vertical="center" wrapText="1" readingOrder="1"/>
    </xf>
    <xf numFmtId="0" fontId="10" fillId="9" borderId="35" xfId="0" applyFont="1" applyFill="1" applyBorder="1" applyAlignment="1">
      <alignment horizontal="left" vertical="center" wrapText="1" readingOrder="1"/>
    </xf>
    <xf numFmtId="0" fontId="10" fillId="9" borderId="65" xfId="0" applyFont="1" applyFill="1" applyBorder="1" applyAlignment="1">
      <alignment horizontal="left" vertical="center" wrapText="1" readingOrder="1"/>
    </xf>
    <xf numFmtId="0" fontId="10" fillId="9" borderId="108" xfId="0" applyFont="1" applyFill="1" applyBorder="1" applyAlignment="1">
      <alignment horizontal="left" vertical="center" wrapText="1" readingOrder="1"/>
    </xf>
    <xf numFmtId="0" fontId="10" fillId="9" borderId="124" xfId="0" applyFont="1" applyFill="1" applyBorder="1" applyAlignment="1">
      <alignment horizontal="left" vertical="center" wrapText="1" readingOrder="1"/>
    </xf>
    <xf numFmtId="0" fontId="10" fillId="9" borderId="106" xfId="0" applyFont="1" applyFill="1" applyBorder="1" applyAlignment="1">
      <alignment horizontal="left" vertical="center" wrapText="1" readingOrder="1"/>
    </xf>
    <xf numFmtId="0" fontId="10" fillId="9" borderId="119" xfId="0" applyFont="1" applyFill="1" applyBorder="1" applyAlignment="1">
      <alignment horizontal="left" vertical="center" wrapText="1" readingOrder="1"/>
    </xf>
    <xf numFmtId="0" fontId="10" fillId="10" borderId="28" xfId="0" applyFont="1" applyFill="1" applyBorder="1" applyAlignment="1">
      <alignment horizontal="right" vertical="center" wrapText="1"/>
    </xf>
    <xf numFmtId="0" fontId="10" fillId="10" borderId="62" xfId="0" applyFont="1" applyFill="1" applyBorder="1" applyAlignment="1">
      <alignment horizontal="right" vertical="center" wrapText="1"/>
    </xf>
    <xf numFmtId="0" fontId="10" fillId="9" borderId="88" xfId="0" applyFont="1" applyFill="1" applyBorder="1" applyAlignment="1">
      <alignment horizontal="left" vertical="center" wrapText="1" readingOrder="1"/>
    </xf>
    <xf numFmtId="0" fontId="10" fillId="5" borderId="40" xfId="0" applyFont="1" applyFill="1" applyBorder="1" applyAlignment="1">
      <alignment horizontal="left" vertical="center" wrapText="1" readingOrder="1"/>
    </xf>
    <xf numFmtId="0" fontId="10" fillId="5" borderId="88" xfId="0" applyFont="1" applyFill="1" applyBorder="1" applyAlignment="1">
      <alignment horizontal="left" vertical="center" wrapText="1" indent="2" readingOrder="1"/>
    </xf>
    <xf numFmtId="0" fontId="10" fillId="5" borderId="86" xfId="0" applyFont="1" applyFill="1" applyBorder="1" applyAlignment="1">
      <alignment horizontal="left" vertical="center" wrapText="1" readingOrder="1"/>
    </xf>
    <xf numFmtId="0" fontId="10" fillId="5" borderId="196" xfId="0" applyFont="1" applyFill="1" applyBorder="1" applyAlignment="1">
      <alignment horizontal="left" vertical="center" wrapText="1" indent="2" readingOrder="1"/>
    </xf>
    <xf numFmtId="0" fontId="10" fillId="9" borderId="88" xfId="0" applyFont="1" applyFill="1" applyBorder="1" applyAlignment="1">
      <alignment horizontal="left" vertical="center" wrapText="1" indent="2" readingOrder="1"/>
    </xf>
    <xf numFmtId="0" fontId="10" fillId="9" borderId="52" xfId="0" applyFont="1" applyFill="1" applyBorder="1" applyAlignment="1">
      <alignment horizontal="left" vertical="center" wrapText="1" indent="2" readingOrder="1"/>
    </xf>
    <xf numFmtId="0" fontId="10" fillId="9" borderId="38" xfId="0" applyFont="1" applyFill="1" applyBorder="1" applyAlignment="1">
      <alignment horizontal="left" vertical="center" wrapText="1" indent="2" readingOrder="1"/>
    </xf>
    <xf numFmtId="0" fontId="10" fillId="9" borderId="40" xfId="0" applyFont="1" applyFill="1" applyBorder="1" applyAlignment="1">
      <alignment horizontal="left" vertical="center" wrapText="1" indent="2" readingOrder="1"/>
    </xf>
    <xf numFmtId="0" fontId="10" fillId="9" borderId="118" xfId="0" applyFont="1" applyFill="1" applyBorder="1" applyAlignment="1">
      <alignment horizontal="left" vertical="center" wrapText="1" indent="2" readingOrder="1"/>
    </xf>
    <xf numFmtId="0" fontId="10" fillId="9" borderId="105" xfId="0" applyFont="1" applyFill="1" applyBorder="1" applyAlignment="1">
      <alignment horizontal="left" vertical="center" wrapText="1" readingOrder="1"/>
    </xf>
    <xf numFmtId="0" fontId="10" fillId="9" borderId="116" xfId="0" applyFont="1" applyFill="1" applyBorder="1" applyAlignment="1">
      <alignment horizontal="left" vertical="center" wrapText="1" readingOrder="1"/>
    </xf>
    <xf numFmtId="0" fontId="10" fillId="9" borderId="197" xfId="0" applyFont="1" applyFill="1" applyBorder="1" applyAlignment="1">
      <alignment horizontal="left" vertical="center" wrapText="1" readingOrder="1"/>
    </xf>
    <xf numFmtId="0" fontId="1" fillId="0" borderId="31" xfId="0" applyFont="1" applyBorder="1"/>
    <xf numFmtId="0" fontId="73" fillId="2" borderId="138" xfId="0" applyFont="1" applyFill="1" applyBorder="1" applyAlignment="1">
      <alignment vertical="center"/>
    </xf>
    <xf numFmtId="0" fontId="73" fillId="2" borderId="0" xfId="0" applyFont="1" applyFill="1" applyAlignment="1">
      <alignment vertical="center"/>
    </xf>
    <xf numFmtId="0" fontId="10" fillId="9" borderId="37" xfId="0" applyFont="1" applyFill="1" applyBorder="1" applyAlignment="1">
      <alignment horizontal="left" vertical="center" wrapText="1" readingOrder="1"/>
    </xf>
    <xf numFmtId="0" fontId="10" fillId="5" borderId="37" xfId="0" applyFont="1" applyFill="1" applyBorder="1" applyAlignment="1">
      <alignment horizontal="left" vertical="center" wrapText="1" readingOrder="1"/>
    </xf>
    <xf numFmtId="0" fontId="10" fillId="9" borderId="6" xfId="0" applyFont="1" applyFill="1" applyBorder="1" applyAlignment="1">
      <alignment horizontal="left" vertical="center" wrapText="1" readingOrder="1"/>
    </xf>
    <xf numFmtId="0" fontId="10" fillId="9" borderId="68" xfId="0" applyFont="1" applyFill="1" applyBorder="1" applyAlignment="1">
      <alignment horizontal="left" vertical="center" wrapText="1" readingOrder="1"/>
    </xf>
    <xf numFmtId="0" fontId="10" fillId="9" borderId="11" xfId="0" applyFont="1" applyFill="1" applyBorder="1" applyAlignment="1">
      <alignment horizontal="left" vertical="center" wrapText="1" readingOrder="1"/>
    </xf>
    <xf numFmtId="0" fontId="10" fillId="9" borderId="107" xfId="0" applyFont="1" applyFill="1" applyBorder="1" applyAlignment="1">
      <alignment horizontal="left" vertical="center" wrapText="1" readingOrder="1"/>
    </xf>
    <xf numFmtId="0" fontId="73" fillId="2" borderId="138" xfId="0" applyFont="1" applyFill="1" applyBorder="1"/>
    <xf numFmtId="0" fontId="73" fillId="2" borderId="0" xfId="0" applyFont="1" applyFill="1"/>
    <xf numFmtId="0" fontId="73" fillId="0" borderId="0" xfId="0" applyFont="1"/>
    <xf numFmtId="0" fontId="23" fillId="2" borderId="138" xfId="0" applyFont="1" applyFill="1" applyBorder="1"/>
    <xf numFmtId="0" fontId="23" fillId="2" borderId="0" xfId="0" applyFont="1" applyFill="1"/>
    <xf numFmtId="0" fontId="73" fillId="0" borderId="138" xfId="0" applyFont="1" applyBorder="1" applyAlignment="1">
      <alignment vertical="center"/>
    </xf>
    <xf numFmtId="0" fontId="73" fillId="0" borderId="0" xfId="0" applyFont="1" applyAlignment="1">
      <alignment vertical="center"/>
    </xf>
    <xf numFmtId="0" fontId="48" fillId="2" borderId="72" xfId="0" applyFont="1" applyFill="1" applyBorder="1" applyAlignment="1">
      <alignment vertical="center" wrapText="1"/>
    </xf>
    <xf numFmtId="0" fontId="48" fillId="2" borderId="61" xfId="0" applyFont="1" applyFill="1" applyBorder="1" applyAlignment="1">
      <alignment vertical="center" wrapText="1"/>
    </xf>
    <xf numFmtId="0" fontId="48" fillId="2" borderId="62" xfId="0" applyFont="1" applyFill="1" applyBorder="1" applyAlignment="1">
      <alignment vertical="center" wrapText="1"/>
    </xf>
    <xf numFmtId="0" fontId="10" fillId="5" borderId="38" xfId="0" applyFont="1" applyFill="1" applyBorder="1" applyAlignment="1">
      <alignment horizontal="left" vertical="center" wrapText="1" readingOrder="1"/>
    </xf>
    <xf numFmtId="0" fontId="10" fillId="5" borderId="52" xfId="0" applyFont="1" applyFill="1" applyBorder="1" applyAlignment="1">
      <alignment horizontal="left" vertical="center" wrapText="1" readingOrder="1"/>
    </xf>
    <xf numFmtId="0" fontId="10" fillId="5" borderId="118" xfId="0" applyFont="1" applyFill="1" applyBorder="1" applyAlignment="1">
      <alignment horizontal="left" vertical="center" wrapText="1" readingOrder="1"/>
    </xf>
    <xf numFmtId="0" fontId="10" fillId="5" borderId="12" xfId="0" applyFont="1" applyFill="1" applyBorder="1" applyAlignment="1">
      <alignment horizontal="left" vertical="center" wrapText="1" indent="2" readingOrder="1"/>
    </xf>
    <xf numFmtId="0" fontId="7" fillId="5" borderId="12" xfId="0" applyFont="1" applyFill="1" applyBorder="1" applyAlignment="1">
      <alignment horizontal="left" vertical="center" wrapText="1" readingOrder="1"/>
    </xf>
    <xf numFmtId="0" fontId="35" fillId="5" borderId="34" xfId="0" applyFont="1" applyFill="1" applyBorder="1" applyAlignment="1">
      <alignment vertical="center" wrapText="1" readingOrder="1"/>
    </xf>
    <xf numFmtId="0" fontId="10" fillId="5" borderId="14" xfId="0" applyFont="1" applyFill="1" applyBorder="1" applyAlignment="1">
      <alignment horizontal="left" vertical="center" wrapText="1" indent="2" readingOrder="1"/>
    </xf>
    <xf numFmtId="0" fontId="10" fillId="5" borderId="34" xfId="0" applyFont="1" applyFill="1" applyBorder="1" applyAlignment="1">
      <alignment horizontal="left" vertical="center" wrapText="1" indent="2" readingOrder="1"/>
    </xf>
    <xf numFmtId="0" fontId="10" fillId="5" borderId="64" xfId="0" applyFont="1" applyFill="1" applyBorder="1" applyAlignment="1">
      <alignment horizontal="left" vertical="center" wrapText="1" indent="2" readingOrder="1"/>
    </xf>
    <xf numFmtId="0" fontId="10" fillId="5" borderId="459" xfId="0" applyFont="1" applyFill="1" applyBorder="1" applyAlignment="1">
      <alignment horizontal="left" vertical="center" wrapText="1" indent="2" readingOrder="1"/>
    </xf>
    <xf numFmtId="0" fontId="7" fillId="5" borderId="459" xfId="0" applyFont="1" applyFill="1" applyBorder="1" applyAlignment="1">
      <alignment horizontal="left" vertical="center" wrapText="1" readingOrder="1"/>
    </xf>
    <xf numFmtId="0" fontId="10" fillId="5" borderId="460" xfId="0" applyFont="1" applyFill="1" applyBorder="1" applyAlignment="1">
      <alignment vertical="center" wrapText="1" readingOrder="1"/>
    </xf>
    <xf numFmtId="0" fontId="10" fillId="5" borderId="462" xfId="0" applyFont="1" applyFill="1" applyBorder="1" applyAlignment="1">
      <alignment horizontal="left" vertical="center" wrapText="1" indent="2" readingOrder="1"/>
    </xf>
    <xf numFmtId="0" fontId="7" fillId="5" borderId="462" xfId="0" applyFont="1" applyFill="1" applyBorder="1" applyAlignment="1">
      <alignment horizontal="left" vertical="center" wrapText="1" readingOrder="1"/>
    </xf>
    <xf numFmtId="0" fontId="10" fillId="5" borderId="457" xfId="0" applyFont="1" applyFill="1" applyBorder="1" applyAlignment="1">
      <alignment vertical="center" wrapText="1" readingOrder="1"/>
    </xf>
    <xf numFmtId="0" fontId="10" fillId="5" borderId="463" xfId="0" applyFont="1" applyFill="1" applyBorder="1" applyAlignment="1">
      <alignment horizontal="left" vertical="center" wrapText="1" indent="2" readingOrder="1"/>
    </xf>
    <xf numFmtId="0" fontId="10" fillId="5" borderId="460" xfId="0" applyFont="1" applyFill="1" applyBorder="1" applyAlignment="1">
      <alignment horizontal="left" vertical="center" wrapText="1" indent="2" readingOrder="1"/>
    </xf>
    <xf numFmtId="0" fontId="10" fillId="5" borderId="464" xfId="0" applyFont="1" applyFill="1" applyBorder="1" applyAlignment="1">
      <alignment horizontal="left" vertical="center" wrapText="1" indent="2" readingOrder="1"/>
    </xf>
    <xf numFmtId="0" fontId="10" fillId="5" borderId="457" xfId="0" applyFont="1" applyFill="1" applyBorder="1" applyAlignment="1">
      <alignment horizontal="left" vertical="center" wrapText="1" indent="2" readingOrder="1"/>
    </xf>
    <xf numFmtId="0" fontId="10" fillId="5" borderId="465" xfId="0" applyFont="1" applyFill="1" applyBorder="1" applyAlignment="1">
      <alignment horizontal="left" vertical="center" wrapText="1" indent="2" readingOrder="1"/>
    </xf>
    <xf numFmtId="0" fontId="10" fillId="5" borderId="466" xfId="0" applyFont="1" applyFill="1" applyBorder="1" applyAlignment="1">
      <alignment horizontal="left" vertical="center" wrapText="1" indent="2" readingOrder="1"/>
    </xf>
    <xf numFmtId="0" fontId="10" fillId="5" borderId="458" xfId="0" applyFont="1" applyFill="1" applyBorder="1" applyAlignment="1">
      <alignment horizontal="left" vertical="center" wrapText="1" indent="2" readingOrder="1"/>
    </xf>
    <xf numFmtId="0" fontId="10" fillId="5" borderId="461" xfId="0" applyFont="1" applyFill="1" applyBorder="1" applyAlignment="1">
      <alignment horizontal="left" vertical="center" wrapText="1" indent="2" readingOrder="1"/>
    </xf>
    <xf numFmtId="0" fontId="10" fillId="5" borderId="135" xfId="0" applyFont="1" applyFill="1" applyBorder="1" applyAlignment="1">
      <alignment vertical="center" wrapText="1" readingOrder="1"/>
    </xf>
    <xf numFmtId="0" fontId="10" fillId="5" borderId="64" xfId="0" applyFont="1" applyFill="1" applyBorder="1" applyAlignment="1">
      <alignment vertical="center" wrapText="1" readingOrder="1"/>
    </xf>
    <xf numFmtId="0" fontId="10" fillId="9" borderId="22" xfId="0" applyFont="1" applyFill="1" applyBorder="1" applyAlignment="1">
      <alignment horizontal="left" vertical="center" wrapText="1" readingOrder="1"/>
    </xf>
    <xf numFmtId="0" fontId="10" fillId="9" borderId="23" xfId="0" applyFont="1" applyFill="1" applyBorder="1" applyAlignment="1">
      <alignment horizontal="left" vertical="center" wrapText="1" readingOrder="1"/>
    </xf>
    <xf numFmtId="0" fontId="7" fillId="9" borderId="23" xfId="0" applyFont="1" applyFill="1" applyBorder="1" applyAlignment="1">
      <alignment horizontal="left" vertical="center" wrapText="1" readingOrder="1"/>
    </xf>
    <xf numFmtId="0" fontId="10" fillId="9" borderId="42" xfId="0" applyFont="1" applyFill="1" applyBorder="1" applyAlignment="1">
      <alignment vertical="center" wrapText="1" readingOrder="1"/>
    </xf>
    <xf numFmtId="0" fontId="10" fillId="9" borderId="24" xfId="0" applyFont="1" applyFill="1" applyBorder="1" applyAlignment="1">
      <alignment horizontal="left" vertical="center" wrapText="1" readingOrder="1"/>
    </xf>
    <xf numFmtId="0" fontId="10" fillId="9" borderId="42" xfId="0" applyFont="1" applyFill="1" applyBorder="1" applyAlignment="1">
      <alignment horizontal="left" vertical="center" wrapText="1" readingOrder="1"/>
    </xf>
    <xf numFmtId="0" fontId="10" fillId="9" borderId="66" xfId="0" applyFont="1" applyFill="1" applyBorder="1" applyAlignment="1">
      <alignment horizontal="left" vertical="center" wrapText="1" readingOrder="1"/>
    </xf>
    <xf numFmtId="0" fontId="7" fillId="9" borderId="52" xfId="0" applyFont="1" applyFill="1" applyBorder="1" applyAlignment="1">
      <alignment horizontal="left" vertical="center" wrapText="1" readingOrder="1"/>
    </xf>
    <xf numFmtId="0" fontId="7" fillId="5" borderId="52" xfId="0" applyFont="1" applyFill="1" applyBorder="1" applyAlignment="1">
      <alignment horizontal="left" vertical="center" wrapText="1" readingOrder="1"/>
    </xf>
    <xf numFmtId="0" fontId="7" fillId="5" borderId="75" xfId="0" applyFont="1" applyFill="1" applyBorder="1" applyAlignment="1">
      <alignment horizontal="left" vertical="center" wrapText="1" readingOrder="1"/>
    </xf>
    <xf numFmtId="0" fontId="7" fillId="9" borderId="14" xfId="0" applyFont="1" applyFill="1" applyBorder="1" applyAlignment="1">
      <alignment horizontal="left" vertical="center" wrapText="1" readingOrder="1"/>
    </xf>
    <xf numFmtId="0" fontId="7" fillId="9" borderId="9" xfId="0" applyFont="1" applyFill="1" applyBorder="1" applyAlignment="1">
      <alignment horizontal="left" vertical="center" wrapText="1" readingOrder="1"/>
    </xf>
    <xf numFmtId="0" fontId="7" fillId="9" borderId="75" xfId="0" applyFont="1" applyFill="1" applyBorder="1" applyAlignment="1">
      <alignment horizontal="left" vertical="center" wrapText="1" readingOrder="1"/>
    </xf>
    <xf numFmtId="0" fontId="7" fillId="5" borderId="14" xfId="0" applyFont="1" applyFill="1" applyBorder="1" applyAlignment="1">
      <alignment horizontal="left" vertical="center" wrapText="1" readingOrder="1"/>
    </xf>
    <xf numFmtId="0" fontId="7" fillId="9" borderId="124" xfId="0" applyFont="1" applyFill="1" applyBorder="1" applyAlignment="1">
      <alignment horizontal="left" vertical="center" wrapText="1" readingOrder="1"/>
    </xf>
    <xf numFmtId="0" fontId="10" fillId="9" borderId="146" xfId="0" applyFont="1" applyFill="1" applyBorder="1" applyAlignment="1">
      <alignment horizontal="left" vertical="center" wrapText="1" readingOrder="1"/>
    </xf>
    <xf numFmtId="0" fontId="10" fillId="5" borderId="146" xfId="0" applyFont="1" applyFill="1" applyBorder="1" applyAlignment="1">
      <alignment horizontal="left" vertical="center" wrapText="1" readingOrder="1"/>
    </xf>
    <xf numFmtId="0" fontId="10" fillId="5" borderId="148" xfId="0" applyFont="1" applyFill="1" applyBorder="1" applyAlignment="1">
      <alignment horizontal="left" vertical="center" wrapText="1" readingOrder="1"/>
    </xf>
    <xf numFmtId="0" fontId="10" fillId="9" borderId="74" xfId="0" applyFont="1" applyFill="1" applyBorder="1" applyAlignment="1">
      <alignment horizontal="left" vertical="center" wrapText="1" readingOrder="1"/>
    </xf>
    <xf numFmtId="0" fontId="10" fillId="9" borderId="126" xfId="0" applyFont="1" applyFill="1" applyBorder="1" applyAlignment="1">
      <alignment horizontal="left" vertical="center" wrapText="1" readingOrder="1"/>
    </xf>
    <xf numFmtId="0" fontId="10" fillId="9" borderId="148" xfId="0" applyFont="1" applyFill="1" applyBorder="1" applyAlignment="1">
      <alignment horizontal="left" vertical="center" wrapText="1" readingOrder="1"/>
    </xf>
    <xf numFmtId="0" fontId="10" fillId="5" borderId="74" xfId="0" applyFont="1" applyFill="1" applyBorder="1" applyAlignment="1">
      <alignment horizontal="left" vertical="center" wrapText="1" readingOrder="1"/>
    </xf>
    <xf numFmtId="0" fontId="10" fillId="5" borderId="467" xfId="0" applyFont="1" applyFill="1" applyBorder="1" applyAlignment="1">
      <alignment horizontal="left" vertical="center" wrapText="1" indent="2" readingOrder="1"/>
    </xf>
    <xf numFmtId="0" fontId="10" fillId="5" borderId="468" xfId="0" applyFont="1" applyFill="1" applyBorder="1" applyAlignment="1">
      <alignment horizontal="left" vertical="center" wrapText="1" indent="2" readingOrder="1"/>
    </xf>
    <xf numFmtId="0" fontId="10" fillId="9" borderId="127" xfId="0" applyFont="1" applyFill="1" applyBorder="1" applyAlignment="1">
      <alignment horizontal="left" vertical="center" wrapText="1" readingOrder="1"/>
    </xf>
    <xf numFmtId="0" fontId="12" fillId="10" borderId="27" xfId="0" applyFont="1" applyFill="1" applyBorder="1" applyAlignment="1">
      <alignment horizontal="center" vertical="center" wrapText="1"/>
    </xf>
    <xf numFmtId="0" fontId="10" fillId="5" borderId="37" xfId="0" applyFont="1" applyFill="1" applyBorder="1" applyAlignment="1">
      <alignment horizontal="left" vertical="center" wrapText="1" indent="2" readingOrder="1"/>
    </xf>
    <xf numFmtId="0" fontId="10" fillId="5" borderId="68" xfId="0" applyFont="1" applyFill="1" applyBorder="1" applyAlignment="1">
      <alignment horizontal="left" vertical="center" wrapText="1" indent="2" readingOrder="1"/>
    </xf>
    <xf numFmtId="0" fontId="10" fillId="5" borderId="11" xfId="0" applyFont="1" applyFill="1" applyBorder="1" applyAlignment="1">
      <alignment horizontal="left" vertical="center" wrapText="1" indent="2" readingOrder="1"/>
    </xf>
    <xf numFmtId="0" fontId="10" fillId="10" borderId="27" xfId="0" applyFont="1" applyFill="1" applyBorder="1" applyAlignment="1">
      <alignment horizontal="center" vertical="center" wrapText="1"/>
    </xf>
    <xf numFmtId="0" fontId="12" fillId="10" borderId="29" xfId="0" applyFont="1" applyFill="1" applyBorder="1" applyAlignment="1">
      <alignment vertical="center" wrapText="1"/>
    </xf>
    <xf numFmtId="0" fontId="10" fillId="9" borderId="131" xfId="0" applyFont="1" applyFill="1" applyBorder="1" applyAlignment="1">
      <alignment horizontal="left" vertical="center" wrapText="1" readingOrder="1"/>
    </xf>
    <xf numFmtId="0" fontId="10" fillId="5" borderId="147" xfId="0" applyFont="1" applyFill="1" applyBorder="1" applyAlignment="1">
      <alignment horizontal="left" vertical="center" wrapText="1" readingOrder="1"/>
    </xf>
    <xf numFmtId="0" fontId="10" fillId="5" borderId="469" xfId="0" applyFont="1" applyFill="1" applyBorder="1" applyAlignment="1">
      <alignment horizontal="left" vertical="center" wrapText="1" indent="2" readingOrder="1"/>
    </xf>
    <xf numFmtId="0" fontId="7" fillId="5" borderId="50" xfId="0" applyFont="1" applyFill="1" applyBorder="1" applyAlignment="1">
      <alignment horizontal="left" vertical="center" wrapText="1" readingOrder="1"/>
    </xf>
    <xf numFmtId="0" fontId="10" fillId="5" borderId="82" xfId="0" applyFont="1" applyFill="1" applyBorder="1" applyAlignment="1">
      <alignment horizontal="left" vertical="center" wrapText="1" readingOrder="1"/>
    </xf>
    <xf numFmtId="0" fontId="10" fillId="5" borderId="127" xfId="0" applyFont="1" applyFill="1" applyBorder="1" applyAlignment="1">
      <alignment horizontal="left" vertical="center" wrapText="1" readingOrder="1"/>
    </xf>
    <xf numFmtId="0" fontId="10" fillId="5" borderId="107" xfId="0" applyFont="1" applyFill="1" applyBorder="1" applyAlignment="1">
      <alignment horizontal="left" vertical="center" wrapText="1" indent="2" readingOrder="1"/>
    </xf>
    <xf numFmtId="0" fontId="7" fillId="5" borderId="108" xfId="0" applyFont="1" applyFill="1" applyBorder="1" applyAlignment="1">
      <alignment horizontal="left" vertical="center" wrapText="1" readingOrder="1"/>
    </xf>
    <xf numFmtId="0" fontId="35" fillId="5" borderId="119" xfId="0" applyFont="1" applyFill="1" applyBorder="1" applyAlignment="1">
      <alignment vertical="center" wrapText="1" readingOrder="1"/>
    </xf>
    <xf numFmtId="0" fontId="10" fillId="5" borderId="269" xfId="0" applyFont="1" applyFill="1" applyBorder="1" applyAlignment="1">
      <alignment horizontal="left" vertical="center" wrapText="1" indent="2" readingOrder="1"/>
    </xf>
    <xf numFmtId="0" fontId="10" fillId="5" borderId="50" xfId="0" applyFont="1" applyFill="1" applyBorder="1" applyAlignment="1">
      <alignment horizontal="left" vertical="center" wrapText="1" indent="2" readingOrder="1"/>
    </xf>
    <xf numFmtId="0" fontId="10" fillId="5" borderId="51" xfId="0" applyFont="1" applyFill="1" applyBorder="1" applyAlignment="1">
      <alignment horizontal="left" vertical="center" wrapText="1" indent="2" readingOrder="1"/>
    </xf>
    <xf numFmtId="0" fontId="10" fillId="5" borderId="124" xfId="0" applyFont="1" applyFill="1" applyBorder="1" applyAlignment="1">
      <alignment horizontal="left" vertical="center" wrapText="1" indent="2" readingOrder="1"/>
    </xf>
    <xf numFmtId="0" fontId="10" fillId="5" borderId="108" xfId="0" applyFont="1" applyFill="1" applyBorder="1" applyAlignment="1">
      <alignment horizontal="left" vertical="center" wrapText="1" indent="2" readingOrder="1"/>
    </xf>
    <xf numFmtId="0" fontId="10" fillId="5" borderId="106" xfId="0" applyFont="1" applyFill="1" applyBorder="1" applyAlignment="1">
      <alignment horizontal="left" vertical="center" wrapText="1" indent="2" readingOrder="1"/>
    </xf>
    <xf numFmtId="0" fontId="10" fillId="5" borderId="82" xfId="0" applyFont="1" applyFill="1" applyBorder="1" applyAlignment="1">
      <alignment horizontal="left" vertical="center" wrapText="1" indent="2" readingOrder="1"/>
    </xf>
    <xf numFmtId="0" fontId="10" fillId="5" borderId="119" xfId="0" applyFont="1" applyFill="1" applyBorder="1" applyAlignment="1">
      <alignment horizontal="left" vertical="center" wrapText="1" indent="2" readingOrder="1"/>
    </xf>
    <xf numFmtId="0" fontId="10" fillId="9" borderId="125" xfId="0" applyFont="1" applyFill="1" applyBorder="1" applyAlignment="1">
      <alignment horizontal="left" vertical="center" wrapText="1" readingOrder="1"/>
    </xf>
    <xf numFmtId="0" fontId="10" fillId="9" borderId="27" xfId="0" applyFont="1" applyFill="1" applyBorder="1" applyAlignment="1">
      <alignment horizontal="left" vertical="center" wrapText="1" readingOrder="1"/>
    </xf>
    <xf numFmtId="0" fontId="7" fillId="9" borderId="28" xfId="0" applyFont="1" applyFill="1" applyBorder="1" applyAlignment="1">
      <alignment horizontal="left" vertical="center" wrapText="1" readingOrder="1"/>
    </xf>
    <xf numFmtId="0" fontId="10" fillId="9" borderId="62" xfId="0" applyFont="1" applyFill="1" applyBorder="1" applyAlignment="1">
      <alignment vertical="center" wrapText="1" readingOrder="1"/>
    </xf>
    <xf numFmtId="0" fontId="10" fillId="9" borderId="29" xfId="0" applyFont="1" applyFill="1" applyBorder="1" applyAlignment="1">
      <alignment horizontal="left" vertical="center" wrapText="1" readingOrder="1"/>
    </xf>
    <xf numFmtId="0" fontId="10" fillId="9" borderId="28" xfId="0" applyFont="1" applyFill="1" applyBorder="1" applyAlignment="1">
      <alignment horizontal="left" vertical="center" wrapText="1" readingOrder="1"/>
    </xf>
    <xf numFmtId="0" fontId="10" fillId="9" borderId="43" xfId="0" applyFont="1" applyFill="1" applyBorder="1" applyAlignment="1">
      <alignment horizontal="left" vertical="center" wrapText="1" readingOrder="1"/>
    </xf>
    <xf numFmtId="0" fontId="10" fillId="9" borderId="62" xfId="0" applyFont="1" applyFill="1" applyBorder="1" applyAlignment="1">
      <alignment horizontal="left" vertical="center" wrapText="1" readingOrder="1"/>
    </xf>
    <xf numFmtId="0" fontId="7" fillId="5" borderId="269" xfId="0" applyFont="1" applyFill="1" applyBorder="1" applyAlignment="1">
      <alignment horizontal="left" vertical="center" wrapText="1" readingOrder="1"/>
    </xf>
    <xf numFmtId="0" fontId="7" fillId="9" borderId="29" xfId="0" applyFont="1" applyFill="1" applyBorder="1" applyAlignment="1">
      <alignment horizontal="left" vertical="center" wrapText="1" readingOrder="1"/>
    </xf>
    <xf numFmtId="0" fontId="7" fillId="5" borderId="124" xfId="0" applyFont="1" applyFill="1" applyBorder="1" applyAlignment="1">
      <alignment horizontal="left" vertical="center" wrapText="1" readingOrder="1"/>
    </xf>
    <xf numFmtId="0" fontId="10" fillId="5" borderId="51" xfId="0" applyFont="1" applyFill="1" applyBorder="1" applyAlignment="1">
      <alignment horizontal="left" vertical="center" wrapText="1" readingOrder="1"/>
    </xf>
    <xf numFmtId="0" fontId="35" fillId="5" borderId="106" xfId="0" applyFont="1" applyFill="1" applyBorder="1" applyAlignment="1">
      <alignment vertical="center" wrapText="1" readingOrder="1"/>
    </xf>
    <xf numFmtId="0" fontId="10" fillId="9" borderId="43" xfId="0" applyFont="1" applyFill="1" applyBorder="1" applyAlignment="1">
      <alignment vertical="center" wrapText="1" readingOrder="1"/>
    </xf>
    <xf numFmtId="0" fontId="10" fillId="5" borderId="51" xfId="0" applyFont="1" applyFill="1" applyBorder="1" applyAlignment="1">
      <alignment vertical="center" wrapText="1" readingOrder="1"/>
    </xf>
    <xf numFmtId="0" fontId="3" fillId="2" borderId="0" xfId="0" applyFont="1" applyFill="1" applyAlignment="1">
      <alignment vertical="center" wrapText="1"/>
    </xf>
    <xf numFmtId="0" fontId="1" fillId="2" borderId="429" xfId="0" applyFont="1" applyFill="1" applyBorder="1" applyAlignment="1">
      <alignment vertical="center"/>
    </xf>
    <xf numFmtId="0" fontId="1" fillId="5" borderId="146" xfId="0" applyFont="1" applyFill="1" applyBorder="1" applyAlignment="1">
      <alignment horizontal="left" vertical="center" indent="2"/>
    </xf>
    <xf numFmtId="0" fontId="1" fillId="5" borderId="127" xfId="0" applyFont="1" applyFill="1" applyBorder="1" applyAlignment="1">
      <alignment horizontal="left" vertical="center" indent="2"/>
    </xf>
    <xf numFmtId="0" fontId="1" fillId="5" borderId="106" xfId="0" applyFont="1" applyFill="1" applyBorder="1" applyAlignment="1">
      <alignment vertical="center"/>
    </xf>
    <xf numFmtId="0" fontId="1" fillId="5" borderId="108" xfId="0" applyFont="1" applyFill="1" applyBorder="1" applyAlignment="1">
      <alignment horizontal="right" vertical="center" indent="1"/>
    </xf>
    <xf numFmtId="0" fontId="1" fillId="5" borderId="119" xfId="0" applyFont="1" applyFill="1" applyBorder="1" applyAlignment="1">
      <alignment horizontal="right" vertical="center" indent="1"/>
    </xf>
    <xf numFmtId="0" fontId="1" fillId="5" borderId="148" xfId="0" applyFont="1" applyFill="1" applyBorder="1" applyAlignment="1">
      <alignment horizontal="left" vertical="center" indent="2"/>
    </xf>
    <xf numFmtId="0" fontId="1" fillId="5" borderId="69" xfId="0" applyFont="1" applyFill="1" applyBorder="1" applyAlignment="1">
      <alignment horizontal="right" vertical="center" indent="1"/>
    </xf>
    <xf numFmtId="0" fontId="1" fillId="5" borderId="135" xfId="0" applyFont="1" applyFill="1" applyBorder="1" applyAlignment="1">
      <alignment horizontal="right" vertical="center" indent="1"/>
    </xf>
    <xf numFmtId="0" fontId="3" fillId="15" borderId="39" xfId="0" applyFont="1" applyFill="1" applyBorder="1" applyAlignment="1">
      <alignment horizontal="left" vertical="center" wrapText="1"/>
    </xf>
    <xf numFmtId="0" fontId="3" fillId="15" borderId="70" xfId="0" applyFont="1" applyFill="1" applyBorder="1" applyAlignment="1">
      <alignment horizontal="left" vertical="center" wrapText="1"/>
    </xf>
    <xf numFmtId="0" fontId="3" fillId="15" borderId="13" xfId="0" applyFont="1" applyFill="1" applyBorder="1" applyAlignment="1">
      <alignment horizontal="left" vertical="center" wrapText="1"/>
    </xf>
    <xf numFmtId="0" fontId="3" fillId="15" borderId="109" xfId="0" applyFont="1" applyFill="1" applyBorder="1" applyAlignment="1">
      <alignment horizontal="left" vertical="center" wrapText="1"/>
    </xf>
    <xf numFmtId="0" fontId="54" fillId="0" borderId="23" xfId="0" applyFont="1" applyBorder="1" applyAlignment="1" applyProtection="1">
      <alignment horizontal="left" vertical="center" wrapText="1"/>
      <protection locked="0"/>
    </xf>
    <xf numFmtId="0" fontId="3" fillId="9" borderId="11" xfId="0" applyFont="1" applyFill="1" applyBorder="1" applyAlignment="1">
      <alignment vertical="center" wrapText="1"/>
    </xf>
    <xf numFmtId="0" fontId="4" fillId="9" borderId="14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left" vertical="center" wrapText="1"/>
    </xf>
    <xf numFmtId="0" fontId="3" fillId="9" borderId="64" xfId="0" applyFont="1" applyFill="1" applyBorder="1" applyAlignment="1">
      <alignment horizontal="left" vertical="center" wrapText="1"/>
    </xf>
    <xf numFmtId="0" fontId="4" fillId="9" borderId="64" xfId="0" applyFont="1" applyFill="1" applyBorder="1" applyAlignment="1">
      <alignment horizontal="center" vertical="center" wrapText="1"/>
    </xf>
    <xf numFmtId="0" fontId="10" fillId="5" borderId="126" xfId="0" applyFont="1" applyFill="1" applyBorder="1" applyAlignment="1">
      <alignment horizontal="left" vertical="center" wrapText="1" readingOrder="1"/>
    </xf>
    <xf numFmtId="0" fontId="10" fillId="5" borderId="6" xfId="0" applyFont="1" applyFill="1" applyBorder="1" applyAlignment="1">
      <alignment horizontal="left" vertical="center" wrapText="1" indent="2" readingOrder="1"/>
    </xf>
    <xf numFmtId="0" fontId="7" fillId="5" borderId="7" xfId="0" applyFont="1" applyFill="1" applyBorder="1" applyAlignment="1">
      <alignment horizontal="left" vertical="center" wrapText="1" readingOrder="1"/>
    </xf>
    <xf numFmtId="0" fontId="10" fillId="5" borderId="41" xfId="0" applyFont="1" applyFill="1" applyBorder="1" applyAlignment="1">
      <alignment vertical="center" wrapText="1" readingOrder="1"/>
    </xf>
    <xf numFmtId="0" fontId="10" fillId="5" borderId="9" xfId="0" applyFont="1" applyFill="1" applyBorder="1" applyAlignment="1">
      <alignment horizontal="left" vertical="center" wrapText="1" indent="2" readingOrder="1"/>
    </xf>
    <xf numFmtId="0" fontId="10" fillId="5" borderId="7" xfId="0" applyFont="1" applyFill="1" applyBorder="1" applyAlignment="1">
      <alignment horizontal="left" vertical="center" wrapText="1" indent="2" readingOrder="1"/>
    </xf>
    <xf numFmtId="0" fontId="10" fillId="5" borderId="41" xfId="0" applyFont="1" applyFill="1" applyBorder="1" applyAlignment="1">
      <alignment horizontal="left" vertical="center" wrapText="1" indent="2" readingOrder="1"/>
    </xf>
    <xf numFmtId="0" fontId="10" fillId="5" borderId="63" xfId="0" applyFont="1" applyFill="1" applyBorder="1" applyAlignment="1">
      <alignment horizontal="left" vertical="center" wrapText="1" indent="2" readingOrder="1"/>
    </xf>
    <xf numFmtId="0" fontId="10" fillId="5" borderId="107" xfId="0" applyFont="1" applyFill="1" applyBorder="1" applyAlignment="1">
      <alignment horizontal="left" vertical="center" wrapText="1" readingOrder="1"/>
    </xf>
    <xf numFmtId="0" fontId="10" fillId="5" borderId="106" xfId="0" applyFont="1" applyFill="1" applyBorder="1" applyAlignment="1">
      <alignment vertical="center" wrapText="1" readingOrder="1"/>
    </xf>
    <xf numFmtId="0" fontId="10" fillId="5" borderId="124" xfId="0" applyFont="1" applyFill="1" applyBorder="1" applyAlignment="1">
      <alignment horizontal="left" vertical="center" wrapText="1" readingOrder="1"/>
    </xf>
    <xf numFmtId="0" fontId="10" fillId="5" borderId="108" xfId="0" applyFont="1" applyFill="1" applyBorder="1" applyAlignment="1">
      <alignment horizontal="left" vertical="center" wrapText="1" readingOrder="1"/>
    </xf>
    <xf numFmtId="0" fontId="10" fillId="5" borderId="106" xfId="0" applyFont="1" applyFill="1" applyBorder="1" applyAlignment="1">
      <alignment horizontal="left" vertical="center" wrapText="1" readingOrder="1"/>
    </xf>
    <xf numFmtId="0" fontId="10" fillId="5" borderId="119" xfId="0" applyFont="1" applyFill="1" applyBorder="1" applyAlignment="1">
      <alignment horizontal="left" vertical="center" wrapText="1" readingOrder="1"/>
    </xf>
    <xf numFmtId="0" fontId="10" fillId="5" borderId="6" xfId="0" applyFont="1" applyFill="1" applyBorder="1" applyAlignment="1">
      <alignment horizontal="left" vertical="center" wrapText="1" readingOrder="1"/>
    </xf>
    <xf numFmtId="0" fontId="10" fillId="5" borderId="9" xfId="0" applyFont="1" applyFill="1" applyBorder="1" applyAlignment="1">
      <alignment horizontal="left" vertical="center" wrapText="1" readingOrder="1"/>
    </xf>
    <xf numFmtId="0" fontId="10" fillId="5" borderId="7" xfId="0" applyFont="1" applyFill="1" applyBorder="1" applyAlignment="1">
      <alignment horizontal="left" vertical="center" wrapText="1" readingOrder="1"/>
    </xf>
    <xf numFmtId="0" fontId="10" fillId="5" borderId="41" xfId="0" applyFont="1" applyFill="1" applyBorder="1" applyAlignment="1">
      <alignment horizontal="left" vertical="center" wrapText="1" readingOrder="1"/>
    </xf>
    <xf numFmtId="0" fontId="10" fillId="5" borderId="63" xfId="0" applyFont="1" applyFill="1" applyBorder="1" applyAlignment="1">
      <alignment horizontal="left" vertical="center" wrapText="1" readingOrder="1"/>
    </xf>
    <xf numFmtId="0" fontId="10" fillId="15" borderId="79" xfId="0" applyFont="1" applyFill="1" applyBorder="1" applyAlignment="1">
      <alignment horizontal="left" vertical="center" wrapText="1" readingOrder="1"/>
    </xf>
    <xf numFmtId="0" fontId="10" fillId="5" borderId="83" xfId="0" applyFont="1" applyFill="1" applyBorder="1" applyAlignment="1">
      <alignment horizontal="left" vertical="center" wrapText="1" readingOrder="1"/>
    </xf>
    <xf numFmtId="0" fontId="10" fillId="5" borderId="86" xfId="0" applyFont="1" applyFill="1" applyBorder="1" applyAlignment="1">
      <alignment vertical="center" wrapText="1" readingOrder="1"/>
    </xf>
    <xf numFmtId="0" fontId="10" fillId="15" borderId="132" xfId="0" applyFont="1" applyFill="1" applyBorder="1" applyAlignment="1">
      <alignment horizontal="left" vertical="center" wrapText="1" readingOrder="1"/>
    </xf>
    <xf numFmtId="0" fontId="10" fillId="9" borderId="17" xfId="0" applyFont="1" applyFill="1" applyBorder="1" applyAlignment="1">
      <alignment horizontal="left" vertical="center" wrapText="1" readingOrder="1"/>
    </xf>
    <xf numFmtId="0" fontId="10" fillId="9" borderId="35" xfId="0" applyFont="1" applyFill="1" applyBorder="1" applyAlignment="1">
      <alignment vertical="center" wrapText="1" readingOrder="1"/>
    </xf>
    <xf numFmtId="0" fontId="10" fillId="5" borderId="84" xfId="0" applyFont="1" applyFill="1" applyBorder="1" applyAlignment="1">
      <alignment horizontal="left" vertical="center" wrapText="1" readingOrder="1"/>
    </xf>
    <xf numFmtId="0" fontId="10" fillId="5" borderId="80" xfId="0" applyFont="1" applyFill="1" applyBorder="1" applyAlignment="1">
      <alignment horizontal="left" vertical="center" wrapText="1" readingOrder="1"/>
    </xf>
    <xf numFmtId="0" fontId="10" fillId="5" borderId="81" xfId="0" applyFont="1" applyFill="1" applyBorder="1" applyAlignment="1">
      <alignment horizontal="left" vertical="center" wrapText="1" readingOrder="1"/>
    </xf>
    <xf numFmtId="0" fontId="10" fillId="5" borderId="131" xfId="0" applyFont="1" applyFill="1" applyBorder="1" applyAlignment="1">
      <alignment horizontal="left" vertical="center" wrapText="1" readingOrder="1"/>
    </xf>
    <xf numFmtId="0" fontId="10" fillId="5" borderId="22" xfId="0" applyFont="1" applyFill="1" applyBorder="1" applyAlignment="1">
      <alignment horizontal="left" vertical="center" wrapText="1" indent="2" readingOrder="1"/>
    </xf>
    <xf numFmtId="0" fontId="7" fillId="5" borderId="23" xfId="0" applyFont="1" applyFill="1" applyBorder="1" applyAlignment="1">
      <alignment horizontal="left" vertical="center" wrapText="1" readingOrder="1"/>
    </xf>
    <xf numFmtId="0" fontId="10" fillId="5" borderId="42" xfId="0" applyFont="1" applyFill="1" applyBorder="1" applyAlignment="1">
      <alignment vertical="center" wrapText="1" readingOrder="1"/>
    </xf>
    <xf numFmtId="0" fontId="10" fillId="5" borderId="24" xfId="0" applyFont="1" applyFill="1" applyBorder="1" applyAlignment="1">
      <alignment horizontal="left" vertical="center" wrapText="1" indent="2" readingOrder="1"/>
    </xf>
    <xf numFmtId="0" fontId="10" fillId="5" borderId="23" xfId="0" applyFont="1" applyFill="1" applyBorder="1" applyAlignment="1">
      <alignment horizontal="left" vertical="center" wrapText="1" indent="2" readingOrder="1"/>
    </xf>
    <xf numFmtId="0" fontId="10" fillId="5" borderId="42" xfId="0" applyFont="1" applyFill="1" applyBorder="1" applyAlignment="1">
      <alignment horizontal="left" vertical="center" wrapText="1" indent="2" readingOrder="1"/>
    </xf>
    <xf numFmtId="0" fontId="10" fillId="5" borderId="66" xfId="0" applyFont="1" applyFill="1" applyBorder="1" applyAlignment="1">
      <alignment horizontal="left" vertical="center" wrapText="1" indent="2" readingOrder="1"/>
    </xf>
    <xf numFmtId="0" fontId="10" fillId="9" borderId="73" xfId="0" applyFont="1" applyFill="1" applyBorder="1" applyAlignment="1">
      <alignment horizontal="left" vertical="center" wrapText="1" readingOrder="1"/>
    </xf>
    <xf numFmtId="0" fontId="10" fillId="9" borderId="2" xfId="0" applyFont="1" applyFill="1" applyBorder="1" applyAlignment="1">
      <alignment horizontal="left" vertical="center" wrapText="1" readingOrder="1"/>
    </xf>
    <xf numFmtId="0" fontId="7" fillId="9" borderId="3" xfId="0" applyFont="1" applyFill="1" applyBorder="1" applyAlignment="1">
      <alignment horizontal="left" vertical="center" wrapText="1" readingOrder="1"/>
    </xf>
    <xf numFmtId="0" fontId="10" fillId="9" borderId="30" xfId="0" applyFont="1" applyFill="1" applyBorder="1" applyAlignment="1">
      <alignment vertical="center" wrapText="1" readingOrder="1"/>
    </xf>
    <xf numFmtId="0" fontId="10" fillId="9" borderId="4" xfId="0" applyFont="1" applyFill="1" applyBorder="1" applyAlignment="1">
      <alignment horizontal="left" vertical="center" wrapText="1" readingOrder="1"/>
    </xf>
    <xf numFmtId="0" fontId="10" fillId="9" borderId="3" xfId="0" applyFont="1" applyFill="1" applyBorder="1" applyAlignment="1">
      <alignment horizontal="left" vertical="center" wrapText="1" readingOrder="1"/>
    </xf>
    <xf numFmtId="0" fontId="10" fillId="9" borderId="30" xfId="0" applyFont="1" applyFill="1" applyBorder="1" applyAlignment="1">
      <alignment horizontal="left" vertical="center" wrapText="1" readingOrder="1"/>
    </xf>
    <xf numFmtId="0" fontId="10" fillId="9" borderId="61" xfId="0" applyFont="1" applyFill="1" applyBorder="1" applyAlignment="1">
      <alignment horizontal="left" vertical="center" wrapText="1" readingOrder="1"/>
    </xf>
    <xf numFmtId="0" fontId="10" fillId="5" borderId="79" xfId="0" applyFont="1" applyFill="1" applyBorder="1" applyAlignment="1">
      <alignment horizontal="left" vertical="center" wrapText="1" readingOrder="1"/>
    </xf>
    <xf numFmtId="0" fontId="10" fillId="5" borderId="83" xfId="0" applyFont="1" applyFill="1" applyBorder="1" applyAlignment="1">
      <alignment horizontal="left" vertical="center" wrapText="1" indent="2" readingOrder="1"/>
    </xf>
    <xf numFmtId="49" fontId="10" fillId="5" borderId="86" xfId="0" applyNumberFormat="1" applyFont="1" applyFill="1" applyBorder="1" applyAlignment="1">
      <alignment vertical="center" wrapText="1" readingOrder="1"/>
    </xf>
    <xf numFmtId="0" fontId="10" fillId="9" borderId="106" xfId="0" applyFont="1" applyFill="1" applyBorder="1" applyAlignment="1">
      <alignment vertical="center" wrapText="1" readingOrder="1"/>
    </xf>
    <xf numFmtId="0" fontId="10" fillId="5" borderId="4" xfId="0" applyFont="1" applyFill="1" applyBorder="1" applyAlignment="1">
      <alignment horizontal="left" vertical="center" wrapText="1" readingOrder="1"/>
    </xf>
    <xf numFmtId="0" fontId="10" fillId="5" borderId="3" xfId="0" applyFont="1" applyFill="1" applyBorder="1" applyAlignment="1">
      <alignment horizontal="left" vertical="center" wrapText="1" readingOrder="1"/>
    </xf>
    <xf numFmtId="0" fontId="10" fillId="5" borderId="30" xfId="0" applyFont="1" applyFill="1" applyBorder="1" applyAlignment="1">
      <alignment horizontal="left" vertical="center" wrapText="1" readingOrder="1"/>
    </xf>
    <xf numFmtId="0" fontId="10" fillId="5" borderId="61" xfId="0" applyFont="1" applyFill="1" applyBorder="1" applyAlignment="1">
      <alignment horizontal="left" vertical="center" wrapText="1" readingOrder="1"/>
    </xf>
    <xf numFmtId="0" fontId="10" fillId="5" borderId="293" xfId="0" applyFont="1" applyFill="1" applyBorder="1" applyAlignment="1">
      <alignment horizontal="left" vertical="center" wrapText="1" readingOrder="1"/>
    </xf>
    <xf numFmtId="0" fontId="10" fillId="5" borderId="470" xfId="0" applyFont="1" applyFill="1" applyBorder="1" applyAlignment="1">
      <alignment horizontal="left" vertical="center" wrapText="1" indent="2" readingOrder="1"/>
    </xf>
    <xf numFmtId="0" fontId="7" fillId="5" borderId="76" xfId="0" applyFont="1" applyFill="1" applyBorder="1" applyAlignment="1">
      <alignment horizontal="left" vertical="center" wrapText="1" readingOrder="1"/>
    </xf>
    <xf numFmtId="0" fontId="10" fillId="5" borderId="139" xfId="0" applyFont="1" applyFill="1" applyBorder="1" applyAlignment="1">
      <alignment vertical="center" wrapText="1" readingOrder="1"/>
    </xf>
    <xf numFmtId="0" fontId="10" fillId="5" borderId="260" xfId="0" applyFont="1" applyFill="1" applyBorder="1" applyAlignment="1">
      <alignment horizontal="left" vertical="center" wrapText="1" indent="2" readingOrder="1"/>
    </xf>
    <xf numFmtId="0" fontId="10" fillId="5" borderId="76" xfId="0" applyFont="1" applyFill="1" applyBorder="1" applyAlignment="1">
      <alignment horizontal="left" vertical="center" wrapText="1" indent="2" readingOrder="1"/>
    </xf>
    <xf numFmtId="0" fontId="10" fillId="5" borderId="414" xfId="0" applyFont="1" applyFill="1" applyBorder="1" applyAlignment="1">
      <alignment horizontal="left" vertical="center" wrapText="1" indent="2" readingOrder="1"/>
    </xf>
    <xf numFmtId="0" fontId="10" fillId="5" borderId="139" xfId="0" applyFont="1" applyFill="1" applyBorder="1" applyAlignment="1">
      <alignment horizontal="left" vertical="center" wrapText="1" indent="2" readingOrder="1"/>
    </xf>
    <xf numFmtId="0" fontId="49" fillId="2" borderId="374" xfId="0" applyFont="1" applyFill="1" applyBorder="1" applyAlignment="1" applyProtection="1">
      <alignment vertical="center" wrapText="1"/>
      <protection locked="0"/>
    </xf>
    <xf numFmtId="0" fontId="49" fillId="2" borderId="19" xfId="0" applyFont="1" applyFill="1" applyBorder="1" applyAlignment="1" applyProtection="1">
      <alignment vertical="center" wrapText="1"/>
      <protection locked="0"/>
    </xf>
    <xf numFmtId="0" fontId="49" fillId="2" borderId="471" xfId="0" applyFont="1" applyFill="1" applyBorder="1" applyAlignment="1">
      <alignment horizontal="left" vertical="center" wrapText="1"/>
    </xf>
    <xf numFmtId="0" fontId="49" fillId="0" borderId="60" xfId="0" applyFont="1" applyBorder="1" applyAlignment="1" applyProtection="1">
      <alignment vertical="center" wrapText="1"/>
      <protection locked="0"/>
    </xf>
    <xf numFmtId="0" fontId="49" fillId="2" borderId="29" xfId="0" applyFont="1" applyFill="1" applyBorder="1" applyAlignment="1" applyProtection="1">
      <alignment vertical="center" wrapText="1"/>
      <protection locked="0"/>
    </xf>
    <xf numFmtId="0" fontId="49" fillId="17" borderId="29" xfId="0" applyFont="1" applyFill="1" applyBorder="1" applyAlignment="1" applyProtection="1">
      <alignment vertical="center" wrapText="1"/>
      <protection locked="0"/>
    </xf>
    <xf numFmtId="0" fontId="51" fillId="17" borderId="199" xfId="0" applyFont="1" applyFill="1" applyBorder="1" applyAlignment="1" applyProtection="1">
      <alignment horizontal="center" vertical="center" wrapText="1"/>
      <protection locked="0"/>
    </xf>
    <xf numFmtId="0" fontId="49" fillId="2" borderId="0" xfId="0" applyFont="1" applyFill="1" applyAlignment="1">
      <alignment horizontal="left" vertical="center" wrapText="1"/>
    </xf>
    <xf numFmtId="0" fontId="49" fillId="6" borderId="273" xfId="0" applyFont="1" applyFill="1" applyBorder="1" applyAlignment="1">
      <alignment horizontal="left" vertical="center" wrapText="1"/>
    </xf>
    <xf numFmtId="0" fontId="49" fillId="2" borderId="238" xfId="0" applyFont="1" applyFill="1" applyBorder="1" applyAlignment="1">
      <alignment horizontal="left" vertical="center" wrapText="1"/>
    </xf>
    <xf numFmtId="0" fontId="49" fillId="17" borderId="25" xfId="0" applyFont="1" applyFill="1" applyBorder="1" applyAlignment="1" applyProtection="1">
      <alignment horizontal="left" vertical="center" wrapText="1"/>
      <protection locked="0"/>
    </xf>
    <xf numFmtId="0" fontId="49" fillId="19" borderId="379" xfId="0" applyFont="1" applyFill="1" applyBorder="1" applyAlignment="1" applyProtection="1">
      <alignment vertical="center" wrapText="1"/>
      <protection locked="0"/>
    </xf>
    <xf numFmtId="0" fontId="49" fillId="2" borderId="59" xfId="0" applyFont="1" applyFill="1" applyBorder="1" applyAlignment="1" applyProtection="1">
      <alignment vertical="center" wrapText="1"/>
      <protection locked="0"/>
    </xf>
    <xf numFmtId="0" fontId="49" fillId="14" borderId="371" xfId="0" applyFont="1" applyFill="1" applyBorder="1" applyAlignment="1" applyProtection="1">
      <alignment vertical="center" wrapText="1"/>
      <protection locked="0"/>
    </xf>
    <xf numFmtId="0" fontId="49" fillId="19" borderId="56" xfId="0" applyFont="1" applyFill="1" applyBorder="1" applyAlignment="1" applyProtection="1">
      <alignment vertical="center" wrapText="1"/>
      <protection locked="0"/>
    </xf>
    <xf numFmtId="0" fontId="49" fillId="14" borderId="87" xfId="0" applyFont="1" applyFill="1" applyBorder="1" applyAlignment="1" applyProtection="1">
      <alignment vertical="center" wrapText="1"/>
      <protection locked="0"/>
    </xf>
    <xf numFmtId="0" fontId="49" fillId="7" borderId="372" xfId="0" applyFont="1" applyFill="1" applyBorder="1" applyAlignment="1" applyProtection="1">
      <alignment vertical="center" wrapText="1"/>
      <protection locked="0"/>
    </xf>
    <xf numFmtId="0" fontId="49" fillId="2" borderId="472" xfId="0" applyFont="1" applyFill="1" applyBorder="1" applyAlignment="1">
      <alignment horizontal="left" vertical="center" wrapText="1"/>
    </xf>
    <xf numFmtId="0" fontId="49" fillId="7" borderId="371" xfId="0" applyFont="1" applyFill="1" applyBorder="1" applyAlignment="1" applyProtection="1">
      <alignment vertical="center" wrapText="1"/>
      <protection locked="0"/>
    </xf>
    <xf numFmtId="0" fontId="49" fillId="6" borderId="372" xfId="0" applyFont="1" applyFill="1" applyBorder="1" applyAlignment="1">
      <alignment horizontal="left" vertical="center" wrapText="1"/>
    </xf>
    <xf numFmtId="0" fontId="49" fillId="2" borderId="473" xfId="0" applyFont="1" applyFill="1" applyBorder="1" applyAlignment="1">
      <alignment horizontal="left" vertical="center" wrapText="1"/>
    </xf>
    <xf numFmtId="0" fontId="49" fillId="19" borderId="388" xfId="0" applyFont="1" applyFill="1" applyBorder="1" applyAlignment="1" applyProtection="1">
      <alignment vertical="center" wrapText="1"/>
      <protection locked="0"/>
    </xf>
    <xf numFmtId="0" fontId="49" fillId="17" borderId="367" xfId="0" applyFont="1" applyFill="1" applyBorder="1" applyAlignment="1" applyProtection="1">
      <alignment vertical="center" wrapText="1"/>
      <protection locked="0"/>
    </xf>
    <xf numFmtId="0" fontId="49" fillId="14" borderId="251" xfId="0" applyFont="1" applyFill="1" applyBorder="1" applyAlignment="1" applyProtection="1">
      <alignment vertical="center" wrapText="1"/>
      <protection locked="0"/>
    </xf>
    <xf numFmtId="0" fontId="49" fillId="14" borderId="84" xfId="0" applyFont="1" applyFill="1" applyBorder="1" applyAlignment="1" applyProtection="1">
      <alignment vertical="center" wrapText="1"/>
      <protection locked="0"/>
    </xf>
    <xf numFmtId="0" fontId="49" fillId="7" borderId="239" xfId="0" applyFont="1" applyFill="1" applyBorder="1" applyAlignment="1" applyProtection="1">
      <alignment vertical="center" wrapText="1"/>
      <protection locked="0"/>
    </xf>
    <xf numFmtId="0" fontId="49" fillId="7" borderId="251" xfId="0" applyFont="1" applyFill="1" applyBorder="1" applyAlignment="1" applyProtection="1">
      <alignment vertical="center" wrapText="1"/>
      <protection locked="0"/>
    </xf>
    <xf numFmtId="0" fontId="49" fillId="19" borderId="269" xfId="0" applyFont="1" applyFill="1" applyBorder="1" applyAlignment="1" applyProtection="1">
      <alignment vertical="center" wrapText="1"/>
      <protection locked="0"/>
    </xf>
    <xf numFmtId="0" fontId="49" fillId="19" borderId="438" xfId="0" applyFont="1" applyFill="1" applyBorder="1" applyAlignment="1" applyProtection="1">
      <alignment vertical="center" wrapText="1"/>
      <protection locked="0"/>
    </xf>
    <xf numFmtId="0" fontId="49" fillId="2" borderId="326" xfId="0" applyFont="1" applyFill="1" applyBorder="1" applyAlignment="1" applyProtection="1">
      <alignment vertical="center" wrapText="1"/>
      <protection locked="0"/>
    </xf>
    <xf numFmtId="0" fontId="49" fillId="14" borderId="324" xfId="0" applyFont="1" applyFill="1" applyBorder="1" applyAlignment="1" applyProtection="1">
      <alignment vertical="center" wrapText="1"/>
      <protection locked="0"/>
    </xf>
    <xf numFmtId="0" fontId="49" fillId="2" borderId="318" xfId="0" applyFont="1" applyFill="1" applyBorder="1" applyAlignment="1">
      <alignment horizontal="left" vertical="center" wrapText="1"/>
    </xf>
    <xf numFmtId="0" fontId="49" fillId="2" borderId="312" xfId="0" applyFont="1" applyFill="1" applyBorder="1" applyAlignment="1">
      <alignment horizontal="left" vertical="center" wrapText="1"/>
    </xf>
    <xf numFmtId="0" fontId="49" fillId="2" borderId="317" xfId="0" applyFont="1" applyFill="1" applyBorder="1" applyAlignment="1">
      <alignment horizontal="left" vertical="center" wrapText="1"/>
    </xf>
    <xf numFmtId="0" fontId="49" fillId="2" borderId="311" xfId="0" applyFont="1" applyFill="1" applyBorder="1" applyAlignment="1">
      <alignment horizontal="left" vertical="center" wrapText="1"/>
    </xf>
    <xf numFmtId="0" fontId="49" fillId="6" borderId="312" xfId="0" applyFont="1" applyFill="1" applyBorder="1" applyAlignment="1">
      <alignment horizontal="left" vertical="center" wrapText="1"/>
    </xf>
    <xf numFmtId="0" fontId="49" fillId="2" borderId="320" xfId="0" applyFont="1" applyFill="1" applyBorder="1" applyAlignment="1">
      <alignment horizontal="left" vertical="center" wrapText="1"/>
    </xf>
    <xf numFmtId="0" fontId="49" fillId="14" borderId="327" xfId="0" applyFont="1" applyFill="1" applyBorder="1" applyAlignment="1">
      <alignment horizontal="left" vertical="center" wrapText="1"/>
    </xf>
    <xf numFmtId="0" fontId="49" fillId="19" borderId="307" xfId="0" applyFont="1" applyFill="1" applyBorder="1" applyAlignment="1" applyProtection="1">
      <alignment vertical="center" wrapText="1"/>
      <protection locked="0"/>
    </xf>
    <xf numFmtId="0" fontId="49" fillId="14" borderId="439" xfId="0" applyFont="1" applyFill="1" applyBorder="1" applyAlignment="1" applyProtection="1">
      <alignment vertical="center" wrapText="1"/>
      <protection locked="0"/>
    </xf>
    <xf numFmtId="0" fontId="49" fillId="7" borderId="318" xfId="0" applyFont="1" applyFill="1" applyBorder="1" applyAlignment="1" applyProtection="1">
      <alignment vertical="center" wrapText="1"/>
      <protection locked="0"/>
    </xf>
    <xf numFmtId="0" fontId="49" fillId="2" borderId="474" xfId="0" applyFont="1" applyFill="1" applyBorder="1" applyAlignment="1">
      <alignment horizontal="left" vertical="center" wrapText="1"/>
    </xf>
    <xf numFmtId="0" fontId="49" fillId="7" borderId="324" xfId="0" applyFont="1" applyFill="1" applyBorder="1" applyAlignment="1" applyProtection="1">
      <alignment vertical="center" wrapText="1"/>
      <protection locked="0"/>
    </xf>
    <xf numFmtId="0" fontId="49" fillId="6" borderId="318" xfId="0" applyFont="1" applyFill="1" applyBorder="1" applyAlignment="1">
      <alignment horizontal="left" vertical="center" wrapText="1"/>
    </xf>
    <xf numFmtId="0" fontId="49" fillId="2" borderId="475" xfId="0" applyFont="1" applyFill="1" applyBorder="1" applyAlignment="1">
      <alignment horizontal="left" vertical="center" wrapText="1"/>
    </xf>
    <xf numFmtId="0" fontId="49" fillId="2" borderId="321" xfId="0" applyFont="1" applyFill="1" applyBorder="1" applyAlignment="1">
      <alignment horizontal="left" vertical="center" wrapText="1"/>
    </xf>
    <xf numFmtId="0" fontId="49" fillId="19" borderId="329" xfId="0" applyFont="1" applyFill="1" applyBorder="1" applyAlignment="1" applyProtection="1">
      <alignment vertical="center" wrapText="1"/>
      <protection locked="0"/>
    </xf>
    <xf numFmtId="0" fontId="49" fillId="17" borderId="306" xfId="0" applyFont="1" applyFill="1" applyBorder="1" applyAlignment="1" applyProtection="1">
      <alignment vertical="center" wrapText="1"/>
      <protection locked="0"/>
    </xf>
    <xf numFmtId="0" fontId="49" fillId="2" borderId="260" xfId="0" applyFont="1" applyFill="1" applyBorder="1" applyAlignment="1" applyProtection="1">
      <alignment vertical="center" wrapText="1"/>
      <protection locked="0"/>
    </xf>
    <xf numFmtId="0" fontId="62" fillId="19" borderId="358" xfId="0" applyFont="1" applyFill="1" applyBorder="1" applyAlignment="1" applyProtection="1">
      <alignment vertical="center" wrapText="1"/>
      <protection locked="0"/>
    </xf>
    <xf numFmtId="0" fontId="62" fillId="14" borderId="350" xfId="0" applyFont="1" applyFill="1" applyBorder="1" applyAlignment="1" applyProtection="1">
      <alignment vertical="center" wrapText="1"/>
      <protection locked="0"/>
    </xf>
    <xf numFmtId="0" fontId="49" fillId="2" borderId="138" xfId="0" applyFont="1" applyFill="1" applyBorder="1" applyAlignment="1" applyProtection="1">
      <alignment horizontal="left" vertical="center" wrapText="1" indent="1"/>
      <protection locked="0"/>
    </xf>
    <xf numFmtId="0" fontId="49" fillId="2" borderId="346" xfId="0" applyFont="1" applyFill="1" applyBorder="1" applyAlignment="1" applyProtection="1">
      <alignment horizontal="left" vertical="center" wrapText="1" indent="1"/>
      <protection locked="0"/>
    </xf>
    <xf numFmtId="0" fontId="62" fillId="2" borderId="343" xfId="0" applyFont="1" applyFill="1" applyBorder="1" applyAlignment="1" applyProtection="1">
      <alignment horizontal="left" vertical="center" wrapText="1" indent="1"/>
      <protection locked="0"/>
    </xf>
    <xf numFmtId="0" fontId="57" fillId="6" borderId="342" xfId="0" applyFont="1" applyFill="1" applyBorder="1" applyAlignment="1" applyProtection="1">
      <alignment horizontal="left" vertical="center" wrapText="1" indent="2"/>
      <protection locked="0"/>
    </xf>
    <xf numFmtId="0" fontId="49" fillId="2" borderId="343" xfId="0" applyFont="1" applyFill="1" applyBorder="1" applyAlignment="1" applyProtection="1">
      <alignment horizontal="left" vertical="center" wrapText="1" indent="1"/>
      <protection locked="0"/>
    </xf>
    <xf numFmtId="0" fontId="49" fillId="2" borderId="342" xfId="0" applyFont="1" applyFill="1" applyBorder="1" applyAlignment="1" applyProtection="1">
      <alignment horizontal="left" vertical="center" wrapText="1" indent="1"/>
      <protection locked="0"/>
    </xf>
    <xf numFmtId="0" fontId="62" fillId="14" borderId="353" xfId="0" applyFont="1" applyFill="1" applyBorder="1" applyAlignment="1" applyProtection="1">
      <alignment vertical="center" wrapText="1"/>
      <protection locked="0"/>
    </xf>
    <xf numFmtId="0" fontId="62" fillId="19" borderId="338" xfId="0" applyFont="1" applyFill="1" applyBorder="1" applyAlignment="1" applyProtection="1">
      <alignment vertical="center" wrapText="1"/>
      <protection locked="0"/>
    </xf>
    <xf numFmtId="0" fontId="62" fillId="7" borderId="344" xfId="0" applyFont="1" applyFill="1" applyBorder="1" applyAlignment="1" applyProtection="1">
      <alignment vertical="center" wrapText="1"/>
      <protection locked="0"/>
    </xf>
    <xf numFmtId="0" fontId="51" fillId="2" borderId="343" xfId="0" applyFont="1" applyFill="1" applyBorder="1" applyAlignment="1" applyProtection="1">
      <alignment horizontal="left" vertical="center" wrapText="1" indent="1"/>
      <protection locked="0"/>
    </xf>
    <xf numFmtId="0" fontId="49" fillId="2" borderId="420" xfId="0" applyFont="1" applyFill="1" applyBorder="1" applyAlignment="1" applyProtection="1">
      <alignment horizontal="left" vertical="center" wrapText="1" indent="1"/>
      <protection locked="0"/>
    </xf>
    <xf numFmtId="0" fontId="62" fillId="7" borderId="350" xfId="0" applyFont="1" applyFill="1" applyBorder="1" applyAlignment="1" applyProtection="1">
      <alignment vertical="center" wrapText="1"/>
      <protection locked="0"/>
    </xf>
    <xf numFmtId="0" fontId="57" fillId="6" borderId="138" xfId="0" applyFont="1" applyFill="1" applyBorder="1" applyAlignment="1" applyProtection="1">
      <alignment horizontal="left" vertical="center" wrapText="1" indent="2"/>
      <protection locked="0"/>
    </xf>
    <xf numFmtId="0" fontId="57" fillId="6" borderId="346" xfId="0" applyFont="1" applyFill="1" applyBorder="1" applyAlignment="1" applyProtection="1">
      <alignment horizontal="left" vertical="center" wrapText="1" indent="2"/>
      <protection locked="0"/>
    </xf>
    <xf numFmtId="0" fontId="62" fillId="2" borderId="347" xfId="0" applyFont="1" applyFill="1" applyBorder="1" applyAlignment="1" applyProtection="1">
      <alignment horizontal="left" vertical="center" wrapText="1" indent="1"/>
      <protection locked="0"/>
    </xf>
    <xf numFmtId="0" fontId="49" fillId="2" borderId="333" xfId="0" applyFont="1" applyFill="1" applyBorder="1" applyAlignment="1" applyProtection="1">
      <alignment horizontal="left" vertical="center" wrapText="1" indent="1"/>
      <protection locked="0"/>
    </xf>
    <xf numFmtId="0" fontId="62" fillId="17" borderId="334" xfId="0" applyFont="1" applyFill="1" applyBorder="1" applyAlignment="1" applyProtection="1">
      <alignment vertical="center" wrapText="1"/>
      <protection locked="0"/>
    </xf>
    <xf numFmtId="0" fontId="49" fillId="2" borderId="344" xfId="0" applyFont="1" applyFill="1" applyBorder="1" applyAlignment="1" applyProtection="1">
      <alignment horizontal="left" vertical="center" wrapText="1" indent="1"/>
      <protection locked="0"/>
    </xf>
    <xf numFmtId="0" fontId="49" fillId="2" borderId="421" xfId="0" applyFont="1" applyFill="1" applyBorder="1" applyAlignment="1" applyProtection="1">
      <alignment horizontal="left" vertical="center" wrapText="1" indent="1"/>
      <protection locked="0"/>
    </xf>
    <xf numFmtId="0" fontId="49" fillId="2" borderId="345" xfId="0" applyFont="1" applyFill="1" applyBorder="1" applyAlignment="1" applyProtection="1">
      <alignment horizontal="left" vertical="center" wrapText="1" indent="1"/>
      <protection locked="0"/>
    </xf>
    <xf numFmtId="0" fontId="49" fillId="2" borderId="194" xfId="0" applyFont="1" applyFill="1" applyBorder="1" applyAlignment="1">
      <alignment horizontal="left" vertical="center" wrapText="1"/>
    </xf>
    <xf numFmtId="0" fontId="49" fillId="2" borderId="309" xfId="0" applyFont="1" applyFill="1" applyBorder="1" applyAlignment="1">
      <alignment horizontal="left" vertical="center" wrapText="1"/>
    </xf>
    <xf numFmtId="0" fontId="49" fillId="2" borderId="373" xfId="0" applyFont="1" applyFill="1" applyBorder="1" applyAlignment="1">
      <alignment horizontal="left" vertical="center" wrapText="1"/>
    </xf>
    <xf numFmtId="0" fontId="49" fillId="2" borderId="319" xfId="0" applyFont="1" applyFill="1" applyBorder="1" applyAlignment="1">
      <alignment horizontal="left" vertical="center" wrapText="1"/>
    </xf>
    <xf numFmtId="0" fontId="54" fillId="17" borderId="60" xfId="0" applyFont="1" applyFill="1" applyBorder="1" applyAlignment="1" applyProtection="1">
      <alignment horizontal="center" vertical="center" wrapText="1"/>
      <protection locked="0"/>
    </xf>
    <xf numFmtId="0" fontId="54" fillId="17" borderId="3" xfId="0" applyFont="1" applyFill="1" applyBorder="1" applyAlignment="1" applyProtection="1">
      <alignment horizontal="left" vertical="center" wrapText="1"/>
      <protection locked="0"/>
    </xf>
    <xf numFmtId="0" fontId="54" fillId="0" borderId="201" xfId="0" applyFont="1" applyBorder="1" applyAlignment="1" applyProtection="1">
      <alignment vertical="center" wrapText="1"/>
      <protection locked="0"/>
    </xf>
    <xf numFmtId="0" fontId="54" fillId="0" borderId="24" xfId="0" applyFont="1" applyBorder="1" applyAlignment="1" applyProtection="1">
      <alignment horizontal="left" vertical="center" wrapText="1"/>
      <protection locked="0"/>
    </xf>
    <xf numFmtId="0" fontId="54" fillId="0" borderId="268" xfId="0" applyFont="1" applyBorder="1" applyAlignment="1" applyProtection="1">
      <alignment vertical="center" wrapText="1"/>
      <protection locked="0"/>
    </xf>
    <xf numFmtId="0" fontId="54" fillId="0" borderId="3" xfId="0" applyFont="1" applyBorder="1" applyAlignment="1" applyProtection="1">
      <alignment vertical="center" wrapText="1"/>
      <protection locked="0"/>
    </xf>
    <xf numFmtId="0" fontId="49" fillId="0" borderId="4" xfId="0" applyFont="1" applyBorder="1" applyAlignment="1" applyProtection="1">
      <alignment vertical="center" wrapText="1"/>
      <protection locked="0"/>
    </xf>
    <xf numFmtId="0" fontId="49" fillId="0" borderId="124" xfId="0" applyFont="1" applyBorder="1" applyAlignment="1" applyProtection="1">
      <alignment vertical="center" wrapText="1"/>
      <protection locked="0"/>
    </xf>
    <xf numFmtId="0" fontId="49" fillId="0" borderId="109" xfId="0" applyFont="1" applyBorder="1" applyAlignment="1" applyProtection="1">
      <alignment vertical="center" wrapText="1"/>
      <protection locked="0"/>
    </xf>
    <xf numFmtId="0" fontId="54" fillId="19" borderId="308" xfId="0" applyFont="1" applyFill="1" applyBorder="1" applyAlignment="1" applyProtection="1">
      <alignment vertical="center" wrapText="1"/>
      <protection locked="0"/>
    </xf>
    <xf numFmtId="0" fontId="54" fillId="7" borderId="321" xfId="0" applyFont="1" applyFill="1" applyBorder="1" applyAlignment="1" applyProtection="1">
      <alignment horizontal="left" vertical="center" wrapText="1"/>
      <protection locked="0"/>
    </xf>
    <xf numFmtId="0" fontId="49" fillId="6" borderId="318" xfId="0" applyFont="1" applyFill="1" applyBorder="1" applyAlignment="1" applyProtection="1">
      <alignment horizontal="right" vertical="center" wrapText="1"/>
      <protection locked="0"/>
    </xf>
    <xf numFmtId="0" fontId="54" fillId="2" borderId="318" xfId="0" applyFont="1" applyFill="1" applyBorder="1" applyAlignment="1" applyProtection="1">
      <alignment horizontal="left" vertical="center" wrapText="1"/>
      <protection locked="0"/>
    </xf>
    <xf numFmtId="0" fontId="54" fillId="19" borderId="316" xfId="0" applyFont="1" applyFill="1" applyBorder="1" applyAlignment="1" applyProtection="1">
      <alignment vertical="center" wrapText="1"/>
      <protection locked="0"/>
    </xf>
    <xf numFmtId="0" fontId="49" fillId="6" borderId="311" xfId="0" applyFont="1" applyFill="1" applyBorder="1" applyAlignment="1" applyProtection="1">
      <alignment horizontal="left" vertical="center" wrapText="1"/>
      <protection locked="0"/>
    </xf>
    <xf numFmtId="0" fontId="54" fillId="7" borderId="318" xfId="0" applyFont="1" applyFill="1" applyBorder="1" applyAlignment="1" applyProtection="1">
      <alignment horizontal="left" vertical="center" wrapText="1"/>
      <protection locked="0"/>
    </xf>
    <xf numFmtId="0" fontId="54" fillId="0" borderId="314" xfId="0" applyFont="1" applyBorder="1" applyAlignment="1" applyProtection="1">
      <alignment horizontal="left" vertical="center" wrapText="1"/>
      <protection locked="0"/>
    </xf>
    <xf numFmtId="0" fontId="54" fillId="17" borderId="440" xfId="0" applyFont="1" applyFill="1" applyBorder="1" applyAlignment="1" applyProtection="1">
      <alignment vertical="center" wrapText="1"/>
      <protection locked="0"/>
    </xf>
    <xf numFmtId="0" fontId="54" fillId="2" borderId="310" xfId="0" applyFont="1" applyFill="1" applyBorder="1" applyAlignment="1" applyProtection="1">
      <alignment vertical="center" wrapText="1"/>
      <protection locked="0"/>
    </xf>
    <xf numFmtId="0" fontId="54" fillId="2" borderId="202" xfId="0" applyFont="1" applyFill="1" applyBorder="1" applyAlignment="1" applyProtection="1">
      <alignment vertical="center" wrapText="1"/>
      <protection locked="0"/>
    </xf>
    <xf numFmtId="0" fontId="54" fillId="2" borderId="267" xfId="0" applyFont="1" applyFill="1" applyBorder="1" applyAlignment="1" applyProtection="1">
      <alignment vertical="center" wrapText="1"/>
      <protection locked="0"/>
    </xf>
    <xf numFmtId="0" fontId="62" fillId="7" borderId="347" xfId="0" applyFont="1" applyFill="1" applyBorder="1" applyAlignment="1" applyProtection="1">
      <alignment horizontal="left" vertical="center" wrapText="1"/>
      <protection locked="0"/>
    </xf>
    <xf numFmtId="0" fontId="62" fillId="2" borderId="344" xfId="0" applyFont="1" applyFill="1" applyBorder="1" applyAlignment="1" applyProtection="1">
      <alignment horizontal="left" vertical="center" wrapText="1" indent="1"/>
      <protection locked="0"/>
    </xf>
    <xf numFmtId="0" fontId="57" fillId="6" borderId="344" xfId="0" applyFont="1" applyFill="1" applyBorder="1" applyAlignment="1" applyProtection="1">
      <alignment horizontal="left" vertical="center" wrapText="1" indent="2"/>
      <protection locked="0"/>
    </xf>
    <xf numFmtId="0" fontId="54" fillId="0" borderId="344" xfId="0" applyFont="1" applyBorder="1" applyAlignment="1" applyProtection="1">
      <alignment horizontal="left" vertical="center" wrapText="1" indent="1"/>
      <protection locked="0"/>
    </xf>
    <xf numFmtId="0" fontId="54" fillId="2" borderId="344" xfId="0" applyFont="1" applyFill="1" applyBorder="1" applyAlignment="1" applyProtection="1">
      <alignment horizontal="left" vertical="center" wrapText="1" indent="1"/>
      <protection locked="0"/>
    </xf>
    <xf numFmtId="0" fontId="62" fillId="14" borderId="347" xfId="0" applyFont="1" applyFill="1" applyBorder="1" applyAlignment="1" applyProtection="1">
      <alignment horizontal="left" vertical="center" wrapText="1"/>
      <protection locked="0"/>
    </xf>
    <xf numFmtId="0" fontId="54" fillId="0" borderId="350" xfId="0" applyFont="1" applyBorder="1" applyAlignment="1" applyProtection="1">
      <alignment horizontal="left" vertical="center" wrapText="1" indent="1"/>
      <protection locked="0"/>
    </xf>
    <xf numFmtId="0" fontId="54" fillId="0" borderId="346" xfId="0" applyFont="1" applyBorder="1" applyAlignment="1" applyProtection="1">
      <alignment horizontal="left" vertical="center" wrapText="1" indent="1"/>
      <protection locked="0"/>
    </xf>
    <xf numFmtId="0" fontId="54" fillId="0" borderId="138" xfId="0" applyFont="1" applyBorder="1" applyAlignment="1" applyProtection="1">
      <alignment horizontal="left" vertical="center" wrapText="1" indent="1"/>
      <protection locked="0"/>
    </xf>
    <xf numFmtId="0" fontId="62" fillId="7" borderId="344" xfId="0" applyFont="1" applyFill="1" applyBorder="1" applyAlignment="1" applyProtection="1">
      <alignment horizontal="left" vertical="center" wrapText="1"/>
      <protection locked="0"/>
    </xf>
    <xf numFmtId="0" fontId="51" fillId="2" borderId="342" xfId="0" applyFont="1" applyFill="1" applyBorder="1" applyAlignment="1" applyProtection="1">
      <alignment horizontal="left" vertical="center" wrapText="1" indent="1"/>
      <protection locked="0"/>
    </xf>
    <xf numFmtId="0" fontId="54" fillId="0" borderId="339" xfId="0" applyFont="1" applyBorder="1" applyAlignment="1" applyProtection="1">
      <alignment horizontal="left" vertical="center" wrapText="1" indent="1"/>
      <protection locked="0"/>
    </xf>
    <xf numFmtId="0" fontId="62" fillId="17" borderId="422" xfId="0" applyFont="1" applyFill="1" applyBorder="1" applyAlignment="1" applyProtection="1">
      <alignment vertical="center" wrapText="1"/>
      <protection locked="0"/>
    </xf>
    <xf numFmtId="0" fontId="57" fillId="24" borderId="346" xfId="0" applyFont="1" applyFill="1" applyBorder="1" applyAlignment="1" applyProtection="1">
      <alignment horizontal="left" vertical="center" wrapText="1" indent="3"/>
      <protection locked="0"/>
    </xf>
    <xf numFmtId="0" fontId="49" fillId="24" borderId="242" xfId="0" applyFont="1" applyFill="1" applyBorder="1" applyAlignment="1" applyProtection="1">
      <alignment horizontal="left" vertical="center" wrapText="1"/>
      <protection locked="0"/>
    </xf>
    <xf numFmtId="0" fontId="49" fillId="24" borderId="243" xfId="0" applyFont="1" applyFill="1" applyBorder="1" applyAlignment="1" applyProtection="1">
      <alignment horizontal="center" vertical="center" wrapText="1"/>
      <protection locked="0"/>
    </xf>
    <xf numFmtId="0" fontId="54" fillId="24" borderId="104" xfId="0" applyFont="1" applyFill="1" applyBorder="1" applyAlignment="1" applyProtection="1">
      <alignment horizontal="center" vertical="center" wrapText="1"/>
      <protection locked="0"/>
    </xf>
    <xf numFmtId="0" fontId="54" fillId="24" borderId="23" xfId="0" applyFont="1" applyFill="1" applyBorder="1" applyAlignment="1" applyProtection="1">
      <alignment horizontal="left" vertical="center" wrapText="1"/>
      <protection locked="0"/>
    </xf>
    <xf numFmtId="0" fontId="49" fillId="24" borderId="241" xfId="0" applyFont="1" applyFill="1" applyBorder="1" applyAlignment="1" applyProtection="1">
      <alignment horizontal="left" vertical="center" wrapText="1"/>
      <protection locked="0"/>
    </xf>
    <xf numFmtId="0" fontId="49" fillId="24" borderId="320" xfId="0" applyFont="1" applyFill="1" applyBorder="1" applyAlignment="1" applyProtection="1">
      <alignment horizontal="left" vertical="center" wrapText="1"/>
      <protection locked="0"/>
    </xf>
    <xf numFmtId="0" fontId="57" fillId="24" borderId="138" xfId="0" applyFont="1" applyFill="1" applyBorder="1" applyAlignment="1" applyProtection="1">
      <alignment horizontal="left" vertical="center" wrapText="1" indent="3"/>
      <protection locked="0"/>
    </xf>
    <xf numFmtId="0" fontId="49" fillId="24" borderId="4" xfId="0" applyFont="1" applyFill="1" applyBorder="1" applyAlignment="1" applyProtection="1">
      <alignment horizontal="left" vertical="center" wrapText="1"/>
      <protection locked="0"/>
    </xf>
    <xf numFmtId="0" fontId="49" fillId="24" borderId="205" xfId="0" applyFont="1" applyFill="1" applyBorder="1" applyAlignment="1" applyProtection="1">
      <alignment horizontal="center" vertical="center" wrapText="1"/>
      <protection locked="0"/>
    </xf>
    <xf numFmtId="0" fontId="54" fillId="24" borderId="240" xfId="0" applyFont="1" applyFill="1" applyBorder="1" applyAlignment="1" applyProtection="1">
      <alignment horizontal="center" vertical="center" wrapText="1"/>
      <protection locked="0"/>
    </xf>
    <xf numFmtId="0" fontId="54" fillId="24" borderId="227" xfId="0" applyFont="1" applyFill="1" applyBorder="1" applyAlignment="1" applyProtection="1">
      <alignment horizontal="left" vertical="center" wrapText="1"/>
      <protection locked="0"/>
    </xf>
    <xf numFmtId="0" fontId="49" fillId="24" borderId="3" xfId="0" applyFont="1" applyFill="1" applyBorder="1" applyAlignment="1" applyProtection="1">
      <alignment horizontal="left" vertical="center" wrapText="1"/>
      <protection locked="0"/>
    </xf>
    <xf numFmtId="0" fontId="49" fillId="24" borderId="311" xfId="0" applyFont="1" applyFill="1" applyBorder="1" applyAlignment="1" applyProtection="1">
      <alignment horizontal="left" vertical="center" wrapText="1"/>
      <protection locked="0"/>
    </xf>
    <xf numFmtId="0" fontId="62" fillId="14" borderId="339" xfId="0" applyFont="1" applyFill="1" applyBorder="1" applyAlignment="1" applyProtection="1">
      <alignment horizontal="left" vertical="center" wrapText="1"/>
      <protection locked="0"/>
    </xf>
    <xf numFmtId="49" fontId="54" fillId="7" borderId="231" xfId="0" applyNumberFormat="1" applyFont="1" applyFill="1" applyBorder="1" applyAlignment="1" applyProtection="1">
      <alignment horizontal="left" vertical="center" wrapText="1"/>
      <protection locked="0"/>
    </xf>
    <xf numFmtId="0" fontId="54" fillId="19" borderId="60" xfId="0" applyFont="1" applyFill="1" applyBorder="1" applyAlignment="1" applyProtection="1">
      <alignment horizontal="center" vertical="center" wrapText="1"/>
      <protection locked="0"/>
    </xf>
    <xf numFmtId="0" fontId="54" fillId="19" borderId="3" xfId="0" applyFont="1" applyFill="1" applyBorder="1" applyAlignment="1" applyProtection="1">
      <alignment horizontal="left" vertical="center" wrapText="1"/>
      <protection locked="0"/>
    </xf>
    <xf numFmtId="49" fontId="54" fillId="7" borderId="207" xfId="0" applyNumberFormat="1" applyFont="1" applyFill="1" applyBorder="1" applyAlignment="1" applyProtection="1">
      <alignment horizontal="center" vertical="center" wrapText="1"/>
      <protection locked="0"/>
    </xf>
    <xf numFmtId="49" fontId="54" fillId="2" borderId="243" xfId="0" applyNumberFormat="1" applyFont="1" applyFill="1" applyBorder="1" applyAlignment="1" applyProtection="1">
      <alignment horizontal="center" vertical="center" wrapText="1"/>
      <protection locked="0"/>
    </xf>
    <xf numFmtId="0" fontId="54" fillId="19" borderId="18" xfId="0" applyFont="1" applyFill="1" applyBorder="1" applyAlignment="1" applyProtection="1">
      <alignment vertical="center" wrapText="1"/>
      <protection locked="0"/>
    </xf>
    <xf numFmtId="0" fontId="54" fillId="26" borderId="14" xfId="0" applyFont="1" applyFill="1" applyBorder="1" applyAlignment="1" applyProtection="1">
      <alignment horizontal="left" vertical="center" wrapText="1"/>
      <protection locked="0"/>
    </xf>
    <xf numFmtId="49" fontId="54" fillId="26" borderId="211" xfId="0" applyNumberFormat="1" applyFont="1" applyFill="1" applyBorder="1" applyAlignment="1" applyProtection="1">
      <alignment horizontal="center" vertical="center" wrapText="1"/>
      <protection locked="0"/>
    </xf>
    <xf numFmtId="49" fontId="54" fillId="0" borderId="233" xfId="0" applyNumberFormat="1" applyFont="1" applyBorder="1" applyAlignment="1" applyProtection="1">
      <alignment horizontal="center" vertical="center" wrapText="1"/>
      <protection locked="0"/>
    </xf>
    <xf numFmtId="49" fontId="51" fillId="0" borderId="207" xfId="0" applyNumberFormat="1" applyFont="1" applyBorder="1" applyAlignment="1" applyProtection="1">
      <alignment horizontal="center" vertical="center" wrapText="1"/>
      <protection locked="0"/>
    </xf>
    <xf numFmtId="0" fontId="51" fillId="0" borderId="206" xfId="0" applyFont="1" applyBorder="1" applyAlignment="1" applyProtection="1">
      <alignment horizontal="left" vertical="center" wrapText="1"/>
      <protection locked="0"/>
    </xf>
    <xf numFmtId="0" fontId="51" fillId="6" borderId="206" xfId="0" applyFont="1" applyFill="1" applyBorder="1" applyAlignment="1" applyProtection="1">
      <alignment horizontal="left" vertical="center" wrapText="1"/>
      <protection locked="0"/>
    </xf>
    <xf numFmtId="0" fontId="54" fillId="0" borderId="33" xfId="0" applyFont="1" applyBorder="1" applyAlignment="1" applyProtection="1">
      <alignment vertical="center" wrapText="1"/>
      <protection locked="0"/>
    </xf>
    <xf numFmtId="0" fontId="54" fillId="7" borderId="362" xfId="0" applyFont="1" applyFill="1" applyBorder="1" applyAlignment="1" applyProtection="1">
      <alignment vertical="center" wrapText="1"/>
      <protection locked="0"/>
    </xf>
    <xf numFmtId="0" fontId="54" fillId="19" borderId="28" xfId="0" applyFont="1" applyFill="1" applyBorder="1" applyAlignment="1" applyProtection="1">
      <alignment vertical="center" wrapText="1"/>
      <protection locked="0"/>
    </xf>
    <xf numFmtId="0" fontId="54" fillId="2" borderId="29" xfId="0" applyFont="1" applyFill="1" applyBorder="1" applyAlignment="1" applyProtection="1">
      <alignment vertical="center" wrapText="1"/>
      <protection locked="0"/>
    </xf>
    <xf numFmtId="0" fontId="54" fillId="19" borderId="76" xfId="0" applyFont="1" applyFill="1" applyBorder="1" applyAlignment="1" applyProtection="1">
      <alignment vertical="center" wrapText="1"/>
      <protection locked="0"/>
    </xf>
    <xf numFmtId="0" fontId="54" fillId="19" borderId="50" xfId="0" applyFont="1" applyFill="1" applyBorder="1" applyAlignment="1" applyProtection="1">
      <alignment vertical="center" wrapText="1"/>
      <protection locked="0"/>
    </xf>
    <xf numFmtId="0" fontId="54" fillId="19" borderId="69" xfId="0" applyFont="1" applyFill="1" applyBorder="1" applyAlignment="1" applyProtection="1">
      <alignment vertical="center" wrapText="1"/>
      <protection locked="0"/>
    </xf>
    <xf numFmtId="0" fontId="54" fillId="19" borderId="47" xfId="0" applyFont="1" applyFill="1" applyBorder="1" applyAlignment="1" applyProtection="1">
      <alignment vertical="center" wrapText="1"/>
      <protection locked="0"/>
    </xf>
    <xf numFmtId="0" fontId="54" fillId="2" borderId="209" xfId="0" applyFont="1" applyFill="1" applyBorder="1" applyAlignment="1" applyProtection="1">
      <alignment horizontal="left" vertical="center" wrapText="1"/>
      <protection locked="0"/>
    </xf>
    <xf numFmtId="0" fontId="54" fillId="26" borderId="12" xfId="0" applyFont="1" applyFill="1" applyBorder="1" applyAlignment="1" applyProtection="1">
      <alignment horizontal="left" vertical="center" wrapText="1"/>
      <protection locked="0"/>
    </xf>
    <xf numFmtId="0" fontId="58" fillId="0" borderId="209" xfId="0" applyFont="1" applyBorder="1" applyAlignment="1" applyProtection="1">
      <alignment horizontal="left" vertical="center" wrapText="1"/>
      <protection locked="0"/>
    </xf>
    <xf numFmtId="0" fontId="58" fillId="6" borderId="209" xfId="0" applyFont="1" applyFill="1" applyBorder="1" applyAlignment="1" applyProtection="1">
      <alignment horizontal="left" vertical="center" wrapText="1"/>
      <protection locked="0"/>
    </xf>
    <xf numFmtId="0" fontId="51" fillId="0" borderId="209" xfId="0" applyFont="1" applyBorder="1" applyAlignment="1" applyProtection="1">
      <alignment horizontal="left" vertical="center" wrapText="1"/>
      <protection locked="0"/>
    </xf>
    <xf numFmtId="0" fontId="51" fillId="6" borderId="209" xfId="0" applyFont="1" applyFill="1" applyBorder="1" applyAlignment="1" applyProtection="1">
      <alignment horizontal="left" vertical="center" wrapText="1"/>
      <protection locked="0"/>
    </xf>
    <xf numFmtId="0" fontId="54" fillId="19" borderId="80" xfId="0" applyFont="1" applyFill="1" applyBorder="1" applyAlignment="1" applyProtection="1">
      <alignment vertical="center" wrapText="1"/>
      <protection locked="0"/>
    </xf>
    <xf numFmtId="0" fontId="54" fillId="17" borderId="69" xfId="0" applyFont="1" applyFill="1" applyBorder="1" applyAlignment="1" applyProtection="1">
      <alignment vertical="center" wrapText="1"/>
      <protection locked="0"/>
    </xf>
    <xf numFmtId="0" fontId="54" fillId="0" borderId="341" xfId="0" applyFont="1" applyBorder="1" applyAlignment="1" applyProtection="1">
      <alignment horizontal="left" vertical="center" wrapText="1" indent="1"/>
      <protection locked="0"/>
    </xf>
    <xf numFmtId="0" fontId="54" fillId="2" borderId="342" xfId="0" applyFont="1" applyFill="1" applyBorder="1" applyAlignment="1" applyProtection="1">
      <alignment horizontal="left" vertical="center" wrapText="1" indent="1"/>
      <protection locked="0"/>
    </xf>
    <xf numFmtId="0" fontId="54" fillId="2" borderId="346" xfId="0" applyFont="1" applyFill="1" applyBorder="1" applyAlignment="1" applyProtection="1">
      <alignment horizontal="left" vertical="center" wrapText="1" indent="1"/>
      <protection locked="0"/>
    </xf>
    <xf numFmtId="0" fontId="62" fillId="7" borderId="342" xfId="0" applyFont="1" applyFill="1" applyBorder="1" applyAlignment="1" applyProtection="1">
      <alignment horizontal="left" vertical="center" wrapText="1"/>
      <protection locked="0"/>
    </xf>
    <xf numFmtId="0" fontId="57" fillId="6" borderId="343" xfId="0" applyFont="1" applyFill="1" applyBorder="1" applyAlignment="1" applyProtection="1">
      <alignment horizontal="left" vertical="center" wrapText="1" indent="2"/>
      <protection locked="0"/>
    </xf>
    <xf numFmtId="0" fontId="54" fillId="26" borderId="337" xfId="0" applyFont="1" applyFill="1" applyBorder="1" applyAlignment="1" applyProtection="1">
      <alignment horizontal="left" vertical="center" wrapText="1"/>
      <protection locked="0"/>
    </xf>
    <xf numFmtId="0" fontId="62" fillId="2" borderId="333" xfId="0" applyFont="1" applyFill="1" applyBorder="1" applyAlignment="1" applyProtection="1">
      <alignment horizontal="left" vertical="center" wrapText="1"/>
      <protection locked="0"/>
    </xf>
    <xf numFmtId="0" fontId="54" fillId="2" borderId="347" xfId="0" applyFont="1" applyFill="1" applyBorder="1" applyAlignment="1" applyProtection="1">
      <alignment horizontal="left" vertical="center" wrapText="1" indent="1"/>
      <protection locked="0"/>
    </xf>
    <xf numFmtId="0" fontId="59" fillId="6" borderId="342" xfId="0" applyFont="1" applyFill="1" applyBorder="1" applyAlignment="1" applyProtection="1">
      <alignment horizontal="left" vertical="center" wrapText="1" indent="2"/>
      <protection locked="0"/>
    </xf>
    <xf numFmtId="0" fontId="62" fillId="2" borderId="350" xfId="0" applyFont="1" applyFill="1" applyBorder="1" applyAlignment="1" applyProtection="1">
      <alignment horizontal="left" vertical="center" wrapText="1"/>
      <protection locked="0"/>
    </xf>
    <xf numFmtId="0" fontId="62" fillId="19" borderId="419" xfId="0" applyFont="1" applyFill="1" applyBorder="1" applyAlignment="1" applyProtection="1">
      <alignment vertical="center" wrapText="1"/>
      <protection locked="0"/>
    </xf>
    <xf numFmtId="0" fontId="62" fillId="19" borderId="334" xfId="0" applyFont="1" applyFill="1" applyBorder="1" applyAlignment="1" applyProtection="1">
      <alignment vertical="center" wrapText="1"/>
      <protection locked="0"/>
    </xf>
    <xf numFmtId="0" fontId="54" fillId="0" borderId="337" xfId="0" applyFont="1" applyBorder="1" applyAlignment="1" applyProtection="1">
      <alignment horizontal="left" vertical="center" wrapText="1" indent="1"/>
      <protection locked="0"/>
    </xf>
    <xf numFmtId="0" fontId="54" fillId="0" borderId="343" xfId="0" applyFont="1" applyBorder="1" applyAlignment="1" applyProtection="1">
      <alignment horizontal="left" vertical="center" wrapText="1" indent="1"/>
      <protection locked="0"/>
    </xf>
    <xf numFmtId="0" fontId="54" fillId="0" borderId="335" xfId="0" applyFont="1" applyBorder="1" applyAlignment="1" applyProtection="1">
      <alignment horizontal="left" vertical="center" wrapText="1" indent="1"/>
      <protection locked="0"/>
    </xf>
    <xf numFmtId="0" fontId="62" fillId="19" borderId="357" xfId="0" applyFont="1" applyFill="1" applyBorder="1" applyAlignment="1" applyProtection="1">
      <alignment vertical="center" wrapText="1"/>
      <protection locked="0"/>
    </xf>
    <xf numFmtId="0" fontId="57" fillId="6" borderId="345" xfId="0" applyFont="1" applyFill="1" applyBorder="1" applyAlignment="1" applyProtection="1">
      <alignment horizontal="left" vertical="center" wrapText="1" indent="2"/>
      <protection locked="0"/>
    </xf>
    <xf numFmtId="0" fontId="54" fillId="0" borderId="419" xfId="0" applyFont="1" applyBorder="1" applyAlignment="1" applyProtection="1">
      <alignment horizontal="left" vertical="center" wrapText="1" indent="1"/>
      <protection locked="0"/>
    </xf>
    <xf numFmtId="0" fontId="62" fillId="17" borderId="338" xfId="0" applyFont="1" applyFill="1" applyBorder="1" applyAlignment="1" applyProtection="1">
      <alignment vertical="center" wrapText="1"/>
      <protection locked="0"/>
    </xf>
    <xf numFmtId="0" fontId="62" fillId="2" borderId="337" xfId="0" applyFont="1" applyFill="1" applyBorder="1" applyAlignment="1" applyProtection="1">
      <alignment horizontal="left" vertical="center" wrapText="1" indent="1"/>
      <protection locked="0"/>
    </xf>
    <xf numFmtId="0" fontId="54" fillId="7" borderId="369" xfId="0" applyFont="1" applyFill="1" applyBorder="1" applyAlignment="1" applyProtection="1">
      <alignment horizontal="left" vertical="center" wrapText="1"/>
      <protection locked="0"/>
    </xf>
    <xf numFmtId="0" fontId="54" fillId="2" borderId="369" xfId="0" applyFont="1" applyFill="1" applyBorder="1" applyAlignment="1" applyProtection="1">
      <alignment horizontal="left" vertical="center" wrapText="1"/>
      <protection locked="0"/>
    </xf>
    <xf numFmtId="0" fontId="54" fillId="19" borderId="56" xfId="0" applyFont="1" applyFill="1" applyBorder="1" applyAlignment="1" applyProtection="1">
      <alignment vertical="center" wrapText="1"/>
      <protection locked="0"/>
    </xf>
    <xf numFmtId="0" fontId="54" fillId="26" borderId="55" xfId="0" applyFont="1" applyFill="1" applyBorder="1" applyAlignment="1" applyProtection="1">
      <alignment horizontal="left" vertical="center" wrapText="1"/>
      <protection locked="0"/>
    </xf>
    <xf numFmtId="0" fontId="54" fillId="2" borderId="194" xfId="0" applyFont="1" applyFill="1" applyBorder="1" applyAlignment="1" applyProtection="1">
      <alignment horizontal="left" vertical="center" wrapText="1"/>
      <protection locked="0"/>
    </xf>
    <xf numFmtId="0" fontId="54" fillId="0" borderId="381" xfId="0" applyFont="1" applyBorder="1" applyAlignment="1" applyProtection="1">
      <alignment horizontal="left" vertical="center" wrapText="1"/>
      <protection locked="0"/>
    </xf>
    <xf numFmtId="0" fontId="51" fillId="0" borderId="369" xfId="0" applyFont="1" applyBorder="1" applyAlignment="1" applyProtection="1">
      <alignment horizontal="left" vertical="center" wrapText="1"/>
      <protection locked="0"/>
    </xf>
    <xf numFmtId="0" fontId="51" fillId="6" borderId="369" xfId="0" applyFont="1" applyFill="1" applyBorder="1" applyAlignment="1" applyProtection="1">
      <alignment horizontal="left" vertical="center" wrapText="1"/>
      <protection locked="0"/>
    </xf>
    <xf numFmtId="0" fontId="54" fillId="19" borderId="87" xfId="0" applyFont="1" applyFill="1" applyBorder="1" applyAlignment="1" applyProtection="1">
      <alignment vertical="center" wrapText="1"/>
      <protection locked="0"/>
    </xf>
    <xf numFmtId="0" fontId="54" fillId="19" borderId="367" xfId="0" applyFont="1" applyFill="1" applyBorder="1" applyAlignment="1" applyProtection="1">
      <alignment vertical="center" wrapText="1"/>
      <protection locked="0"/>
    </xf>
    <xf numFmtId="0" fontId="54" fillId="2" borderId="54" xfId="0" applyFont="1" applyFill="1" applyBorder="1" applyAlignment="1" applyProtection="1">
      <alignment horizontal="left" vertical="center" wrapText="1"/>
      <protection locked="0"/>
    </xf>
    <xf numFmtId="0" fontId="54" fillId="7" borderId="282" xfId="0" applyFont="1" applyFill="1" applyBorder="1" applyAlignment="1" applyProtection="1">
      <alignment vertical="center" wrapText="1"/>
      <protection locked="0"/>
    </xf>
    <xf numFmtId="0" fontId="54" fillId="19" borderId="77" xfId="0" applyFont="1" applyFill="1" applyBorder="1" applyAlignment="1" applyProtection="1">
      <alignment vertical="center" wrapText="1"/>
      <protection locked="0"/>
    </xf>
    <xf numFmtId="0" fontId="54" fillId="19" borderId="382" xfId="0" applyFont="1" applyFill="1" applyBorder="1" applyAlignment="1" applyProtection="1">
      <alignment vertical="center" wrapText="1"/>
      <protection locked="0"/>
    </xf>
    <xf numFmtId="0" fontId="54" fillId="19" borderId="388" xfId="0" applyFont="1" applyFill="1" applyBorder="1" applyAlignment="1" applyProtection="1">
      <alignment vertical="center" wrapText="1"/>
      <protection locked="0"/>
    </xf>
    <xf numFmtId="0" fontId="54" fillId="19" borderId="59" xfId="0" applyFont="1" applyFill="1" applyBorder="1" applyAlignment="1" applyProtection="1">
      <alignment vertical="center" wrapText="1"/>
      <protection locked="0"/>
    </xf>
    <xf numFmtId="0" fontId="54" fillId="7" borderId="312" xfId="0" applyFont="1" applyFill="1" applyBorder="1" applyAlignment="1" applyProtection="1">
      <alignment horizontal="left" vertical="center" wrapText="1"/>
      <protection locked="0"/>
    </xf>
    <xf numFmtId="0" fontId="54" fillId="2" borderId="312" xfId="0" applyFont="1" applyFill="1" applyBorder="1" applyAlignment="1" applyProtection="1">
      <alignment horizontal="left" vertical="center" wrapText="1"/>
      <protection locked="0"/>
    </xf>
    <xf numFmtId="0" fontId="54" fillId="19" borderId="307" xfId="0" applyFont="1" applyFill="1" applyBorder="1" applyAlignment="1" applyProtection="1">
      <alignment vertical="center" wrapText="1"/>
      <protection locked="0"/>
    </xf>
    <xf numFmtId="0" fontId="54" fillId="26" borderId="313" xfId="0" applyFont="1" applyFill="1" applyBorder="1" applyAlignment="1" applyProtection="1">
      <alignment horizontal="left" vertical="center" wrapText="1"/>
      <protection locked="0"/>
    </xf>
    <xf numFmtId="0" fontId="54" fillId="2" borderId="309" xfId="0" applyFont="1" applyFill="1" applyBorder="1" applyAlignment="1" applyProtection="1">
      <alignment horizontal="left" vertical="center" wrapText="1"/>
      <protection locked="0"/>
    </xf>
    <xf numFmtId="0" fontId="54" fillId="2" borderId="322" xfId="0" applyFont="1" applyFill="1" applyBorder="1" applyAlignment="1" applyProtection="1">
      <alignment horizontal="left" vertical="center" wrapText="1"/>
      <protection locked="0"/>
    </xf>
    <xf numFmtId="0" fontId="51" fillId="0" borderId="312" xfId="0" applyFont="1" applyBorder="1" applyAlignment="1" applyProtection="1">
      <alignment horizontal="left" vertical="center" wrapText="1"/>
      <protection locked="0"/>
    </xf>
    <xf numFmtId="0" fontId="51" fillId="6" borderId="312" xfId="0" applyFont="1" applyFill="1" applyBorder="1" applyAlignment="1" applyProtection="1">
      <alignment horizontal="left" vertical="center" wrapText="1"/>
      <protection locked="0"/>
    </xf>
    <xf numFmtId="0" fontId="54" fillId="7" borderId="317" xfId="0" applyFont="1" applyFill="1" applyBorder="1" applyAlignment="1" applyProtection="1">
      <alignment horizontal="left" vertical="center" wrapText="1"/>
      <protection locked="0"/>
    </xf>
    <xf numFmtId="0" fontId="54" fillId="19" borderId="439" xfId="0" applyFont="1" applyFill="1" applyBorder="1" applyAlignment="1" applyProtection="1">
      <alignment vertical="center" wrapText="1"/>
      <protection locked="0"/>
    </xf>
    <xf numFmtId="0" fontId="54" fillId="19" borderId="306" xfId="0" applyFont="1" applyFill="1" applyBorder="1" applyAlignment="1" applyProtection="1">
      <alignment vertical="center" wrapText="1"/>
      <protection locked="0"/>
    </xf>
    <xf numFmtId="0" fontId="54" fillId="7" borderId="314" xfId="0" applyFont="1" applyFill="1" applyBorder="1" applyAlignment="1" applyProtection="1">
      <alignment horizontal="left" vertical="center" wrapText="1"/>
      <protection locked="0"/>
    </xf>
    <xf numFmtId="0" fontId="54" fillId="7" borderId="440" xfId="0" applyFont="1" applyFill="1" applyBorder="1" applyAlignment="1" applyProtection="1">
      <alignment vertical="center" wrapText="1"/>
      <protection locked="0"/>
    </xf>
    <xf numFmtId="0" fontId="54" fillId="19" borderId="330" xfId="0" applyFont="1" applyFill="1" applyBorder="1" applyAlignment="1" applyProtection="1">
      <alignment vertical="center" wrapText="1"/>
      <protection locked="0"/>
    </xf>
    <xf numFmtId="0" fontId="54" fillId="19" borderId="327" xfId="0" applyFont="1" applyFill="1" applyBorder="1" applyAlignment="1" applyProtection="1">
      <alignment vertical="center" wrapText="1"/>
      <protection locked="0"/>
    </xf>
    <xf numFmtId="0" fontId="54" fillId="19" borderId="329" xfId="0" applyFont="1" applyFill="1" applyBorder="1" applyAlignment="1" applyProtection="1">
      <alignment vertical="center" wrapText="1"/>
      <protection locked="0"/>
    </xf>
    <xf numFmtId="0" fontId="54" fillId="19" borderId="326" xfId="0" applyFont="1" applyFill="1" applyBorder="1" applyAlignment="1" applyProtection="1">
      <alignment vertical="center" wrapText="1"/>
      <protection locked="0"/>
    </xf>
    <xf numFmtId="0" fontId="54" fillId="17" borderId="330" xfId="0" applyFont="1" applyFill="1" applyBorder="1" applyAlignment="1" applyProtection="1">
      <alignment vertical="center" wrapText="1"/>
      <protection locked="0"/>
    </xf>
    <xf numFmtId="0" fontId="51" fillId="0" borderId="342" xfId="0" applyFont="1" applyBorder="1" applyAlignment="1" applyProtection="1">
      <alignment horizontal="left" vertical="center" wrapText="1"/>
      <protection locked="0"/>
    </xf>
    <xf numFmtId="0" fontId="51" fillId="6" borderId="342" xfId="0" applyFont="1" applyFill="1" applyBorder="1" applyAlignment="1" applyProtection="1">
      <alignment horizontal="left" vertical="center" wrapText="1"/>
      <protection locked="0"/>
    </xf>
    <xf numFmtId="0" fontId="54" fillId="17" borderId="357" xfId="0" applyFont="1" applyFill="1" applyBorder="1" applyAlignment="1" applyProtection="1">
      <alignment vertical="center" wrapText="1"/>
      <protection locked="0"/>
    </xf>
    <xf numFmtId="0" fontId="49" fillId="18" borderId="133" xfId="0" applyFont="1" applyFill="1" applyBorder="1" applyAlignment="1" applyProtection="1">
      <alignment horizontal="center" vertical="center" wrapText="1"/>
      <protection locked="0"/>
    </xf>
    <xf numFmtId="0" fontId="49" fillId="20" borderId="286" xfId="0" applyFont="1" applyFill="1" applyBorder="1" applyAlignment="1" applyProtection="1">
      <alignment horizontal="center" vertical="center" wrapText="1"/>
      <protection locked="0"/>
    </xf>
    <xf numFmtId="0" fontId="49" fillId="25" borderId="283" xfId="0" applyFont="1" applyFill="1" applyBorder="1" applyAlignment="1" applyProtection="1">
      <alignment horizontal="center" vertical="center" wrapText="1"/>
      <protection locked="0"/>
    </xf>
    <xf numFmtId="0" fontId="49" fillId="19" borderId="444" xfId="0" applyFont="1" applyFill="1" applyBorder="1" applyAlignment="1" applyProtection="1">
      <alignment vertical="center" wrapText="1"/>
      <protection locked="0"/>
    </xf>
    <xf numFmtId="0" fontId="49" fillId="2" borderId="447" xfId="0" applyFont="1" applyFill="1" applyBorder="1" applyAlignment="1" applyProtection="1">
      <alignment vertical="center" wrapText="1"/>
      <protection locked="0"/>
    </xf>
    <xf numFmtId="0" fontId="49" fillId="2" borderId="476" xfId="0" applyFont="1" applyFill="1" applyBorder="1" applyAlignment="1">
      <alignment horizontal="left" vertical="center" wrapText="1"/>
    </xf>
    <xf numFmtId="0" fontId="49" fillId="2" borderId="417" xfId="0" applyFont="1" applyFill="1" applyBorder="1" applyAlignment="1">
      <alignment horizontal="left" vertical="center" wrapText="1"/>
    </xf>
    <xf numFmtId="0" fontId="49" fillId="2" borderId="423" xfId="0" applyFont="1" applyFill="1" applyBorder="1" applyAlignment="1">
      <alignment horizontal="left" vertical="center" wrapText="1"/>
    </xf>
    <xf numFmtId="0" fontId="49" fillId="2" borderId="429" xfId="0" applyFont="1" applyFill="1" applyBorder="1" applyAlignment="1">
      <alignment horizontal="left" vertical="center" wrapText="1"/>
    </xf>
    <xf numFmtId="0" fontId="49" fillId="6" borderId="417" xfId="0" applyFont="1" applyFill="1" applyBorder="1" applyAlignment="1">
      <alignment horizontal="left" vertical="center" wrapText="1"/>
    </xf>
    <xf numFmtId="0" fontId="49" fillId="2" borderId="477" xfId="0" applyFont="1" applyFill="1" applyBorder="1" applyAlignment="1">
      <alignment horizontal="left" vertical="center" wrapText="1"/>
    </xf>
    <xf numFmtId="0" fontId="49" fillId="14" borderId="449" xfId="0" applyFont="1" applyFill="1" applyBorder="1" applyAlignment="1">
      <alignment horizontal="left" vertical="center" wrapText="1"/>
    </xf>
    <xf numFmtId="0" fontId="49" fillId="19" borderId="425" xfId="0" applyFont="1" applyFill="1" applyBorder="1" applyAlignment="1" applyProtection="1">
      <alignment vertical="center" wrapText="1"/>
      <protection locked="0"/>
    </xf>
    <xf numFmtId="0" fontId="49" fillId="2" borderId="478" xfId="0" applyFont="1" applyFill="1" applyBorder="1" applyAlignment="1">
      <alignment horizontal="left" vertical="center" wrapText="1"/>
    </xf>
    <xf numFmtId="0" fontId="49" fillId="6" borderId="476" xfId="0" applyFont="1" applyFill="1" applyBorder="1" applyAlignment="1">
      <alignment horizontal="left" vertical="center" wrapText="1"/>
    </xf>
    <xf numFmtId="0" fontId="49" fillId="2" borderId="479" xfId="0" applyFont="1" applyFill="1" applyBorder="1" applyAlignment="1">
      <alignment horizontal="left" vertical="center" wrapText="1"/>
    </xf>
    <xf numFmtId="0" fontId="49" fillId="2" borderId="480" xfId="0" applyFont="1" applyFill="1" applyBorder="1" applyAlignment="1">
      <alignment horizontal="left" vertical="center" wrapText="1"/>
    </xf>
    <xf numFmtId="0" fontId="49" fillId="2" borderId="430" xfId="0" applyFont="1" applyFill="1" applyBorder="1" applyAlignment="1">
      <alignment horizontal="left" vertical="center" wrapText="1"/>
    </xf>
    <xf numFmtId="0" fontId="49" fillId="2" borderId="418" xfId="0" applyFont="1" applyFill="1" applyBorder="1" applyAlignment="1">
      <alignment horizontal="left" vertical="center" wrapText="1"/>
    </xf>
    <xf numFmtId="0" fontId="49" fillId="17" borderId="448" xfId="0" applyFont="1" applyFill="1" applyBorder="1" applyAlignment="1" applyProtection="1">
      <alignment vertical="center" wrapText="1"/>
      <protection locked="0"/>
    </xf>
    <xf numFmtId="0" fontId="54" fillId="19" borderId="446" xfId="0" applyFont="1" applyFill="1" applyBorder="1" applyAlignment="1" applyProtection="1">
      <alignment vertical="center" wrapText="1"/>
      <protection locked="0"/>
    </xf>
    <xf numFmtId="0" fontId="54" fillId="14" borderId="445" xfId="0" applyFont="1" applyFill="1" applyBorder="1" applyAlignment="1" applyProtection="1">
      <alignment horizontal="left" vertical="center" wrapText="1"/>
      <protection locked="0"/>
    </xf>
    <xf numFmtId="0" fontId="54" fillId="7" borderId="480" xfId="0" applyFont="1" applyFill="1" applyBorder="1" applyAlignment="1" applyProtection="1">
      <alignment horizontal="left" vertical="center" wrapText="1"/>
      <protection locked="0"/>
    </xf>
    <xf numFmtId="0" fontId="54" fillId="0" borderId="476" xfId="0" applyFont="1" applyBorder="1" applyAlignment="1" applyProtection="1">
      <alignment horizontal="left" vertical="center" wrapText="1"/>
      <protection locked="0"/>
    </xf>
    <xf numFmtId="0" fontId="49" fillId="6" borderId="476" xfId="0" applyFont="1" applyFill="1" applyBorder="1" applyAlignment="1" applyProtection="1">
      <alignment horizontal="right" vertical="center" wrapText="1"/>
      <protection locked="0"/>
    </xf>
    <xf numFmtId="0" fontId="54" fillId="2" borderId="476" xfId="0" applyFont="1" applyFill="1" applyBorder="1" applyAlignment="1" applyProtection="1">
      <alignment horizontal="left" vertical="center" wrapText="1"/>
      <protection locked="0"/>
    </xf>
    <xf numFmtId="0" fontId="49" fillId="6" borderId="476" xfId="0" applyFont="1" applyFill="1" applyBorder="1" applyAlignment="1" applyProtection="1">
      <alignment horizontal="left" vertical="center" wrapText="1"/>
      <protection locked="0"/>
    </xf>
    <xf numFmtId="0" fontId="54" fillId="14" borderId="481" xfId="0" applyFont="1" applyFill="1" applyBorder="1" applyAlignment="1" applyProtection="1">
      <alignment horizontal="left" vertical="center" wrapText="1"/>
      <protection locked="0"/>
    </xf>
    <xf numFmtId="0" fontId="54" fillId="0" borderId="477" xfId="0" applyFont="1" applyBorder="1" applyAlignment="1" applyProtection="1">
      <alignment horizontal="left" vertical="center" wrapText="1"/>
      <protection locked="0"/>
    </xf>
    <xf numFmtId="0" fontId="49" fillId="6" borderId="417" xfId="0" applyFont="1" applyFill="1" applyBorder="1" applyAlignment="1" applyProtection="1">
      <alignment horizontal="left" vertical="center" wrapText="1"/>
      <protection locked="0"/>
    </xf>
    <xf numFmtId="0" fontId="54" fillId="19" borderId="482" xfId="0" applyFont="1" applyFill="1" applyBorder="1" applyAlignment="1" applyProtection="1">
      <alignment vertical="center" wrapText="1"/>
      <protection locked="0"/>
    </xf>
    <xf numFmtId="0" fontId="49" fillId="24" borderId="477" xfId="0" applyFont="1" applyFill="1" applyBorder="1" applyAlignment="1" applyProtection="1">
      <alignment horizontal="left" vertical="center" wrapText="1"/>
      <protection locked="0"/>
    </xf>
    <xf numFmtId="0" fontId="49" fillId="24" borderId="429" xfId="0" applyFont="1" applyFill="1" applyBorder="1" applyAlignment="1" applyProtection="1">
      <alignment horizontal="left" vertical="center" wrapText="1"/>
      <protection locked="0"/>
    </xf>
    <xf numFmtId="0" fontId="49" fillId="6" borderId="429" xfId="0" applyFont="1" applyFill="1" applyBorder="1" applyAlignment="1" applyProtection="1">
      <alignment horizontal="left" vertical="center" wrapText="1"/>
      <protection locked="0"/>
    </xf>
    <xf numFmtId="0" fontId="54" fillId="7" borderId="476" xfId="0" applyFont="1" applyFill="1" applyBorder="1" applyAlignment="1" applyProtection="1">
      <alignment horizontal="left" vertical="center" wrapText="1"/>
      <protection locked="0"/>
    </xf>
    <xf numFmtId="0" fontId="54" fillId="0" borderId="417" xfId="0" applyFont="1" applyBorder="1" applyAlignment="1" applyProtection="1">
      <alignment horizontal="left" vertical="center" wrapText="1"/>
      <protection locked="0"/>
    </xf>
    <xf numFmtId="0" fontId="54" fillId="0" borderId="445" xfId="0" applyFont="1" applyBorder="1" applyAlignment="1" applyProtection="1">
      <alignment horizontal="left" vertical="center" wrapText="1"/>
      <protection locked="0"/>
    </xf>
    <xf numFmtId="0" fontId="54" fillId="17" borderId="483" xfId="0" applyFont="1" applyFill="1" applyBorder="1" applyAlignment="1" applyProtection="1">
      <alignment vertical="center" wrapText="1"/>
      <protection locked="0"/>
    </xf>
    <xf numFmtId="0" fontId="54" fillId="2" borderId="331" xfId="0" applyFont="1" applyFill="1" applyBorder="1" applyAlignment="1" applyProtection="1">
      <alignment vertical="center" wrapText="1"/>
      <protection locked="0"/>
    </xf>
    <xf numFmtId="0" fontId="54" fillId="17" borderId="75" xfId="0" applyFont="1" applyFill="1" applyBorder="1" applyAlignment="1" applyProtection="1">
      <alignment vertical="center" wrapText="1"/>
      <protection locked="0"/>
    </xf>
    <xf numFmtId="0" fontId="54" fillId="18" borderId="316" xfId="0" applyFont="1" applyFill="1" applyBorder="1" applyAlignment="1" applyProtection="1">
      <alignment horizontal="center" vertical="center" wrapText="1"/>
      <protection locked="0"/>
    </xf>
    <xf numFmtId="0" fontId="54" fillId="18" borderId="312" xfId="0" applyFont="1" applyFill="1" applyBorder="1" applyAlignment="1" applyProtection="1">
      <alignment horizontal="center" vertical="center" wrapText="1"/>
      <protection locked="0"/>
    </xf>
    <xf numFmtId="0" fontId="54" fillId="18" borderId="320" xfId="0" applyFont="1" applyFill="1" applyBorder="1" applyAlignment="1" applyProtection="1">
      <alignment horizontal="center" vertical="center" wrapText="1"/>
      <protection locked="0"/>
    </xf>
    <xf numFmtId="0" fontId="49" fillId="18" borderId="318" xfId="0" applyFont="1" applyFill="1" applyBorder="1" applyAlignment="1" applyProtection="1">
      <alignment horizontal="center" vertical="center" wrapText="1"/>
      <protection locked="0"/>
    </xf>
    <xf numFmtId="0" fontId="49" fillId="18" borderId="317" xfId="0" applyFont="1" applyFill="1" applyBorder="1" applyAlignment="1" applyProtection="1">
      <alignment horizontal="center" vertical="center" wrapText="1"/>
      <protection locked="0"/>
    </xf>
    <xf numFmtId="0" fontId="54" fillId="18" borderId="318" xfId="0" applyFont="1" applyFill="1" applyBorder="1" applyAlignment="1" applyProtection="1">
      <alignment horizontal="center" vertical="center" wrapText="1"/>
      <protection locked="0"/>
    </xf>
    <xf numFmtId="0" fontId="54" fillId="18" borderId="307" xfId="0" applyFont="1" applyFill="1" applyBorder="1" applyAlignment="1" applyProtection="1">
      <alignment horizontal="center" vertical="center" wrapText="1"/>
      <protection locked="0"/>
    </xf>
    <xf numFmtId="0" fontId="54" fillId="18" borderId="311" xfId="0" applyFont="1" applyFill="1" applyBorder="1" applyAlignment="1" applyProtection="1">
      <alignment horizontal="center" vertical="center" wrapText="1"/>
      <protection locked="0"/>
    </xf>
    <xf numFmtId="0" fontId="54" fillId="18" borderId="317" xfId="0" applyFont="1" applyFill="1" applyBorder="1" applyAlignment="1" applyProtection="1">
      <alignment horizontal="center" vertical="center" wrapText="1"/>
      <protection locked="0"/>
    </xf>
    <xf numFmtId="0" fontId="54" fillId="18" borderId="313" xfId="0" applyFont="1" applyFill="1" applyBorder="1" applyAlignment="1" applyProtection="1">
      <alignment horizontal="center" vertical="center" wrapText="1"/>
      <protection locked="0"/>
    </xf>
    <xf numFmtId="0" fontId="54" fillId="18" borderId="309" xfId="0" applyFont="1" applyFill="1" applyBorder="1" applyAlignment="1" applyProtection="1">
      <alignment horizontal="center" vertical="center" wrapText="1"/>
      <protection locked="0"/>
    </xf>
    <xf numFmtId="0" fontId="49" fillId="18" borderId="312" xfId="0" applyFont="1" applyFill="1" applyBorder="1" applyAlignment="1" applyProtection="1">
      <alignment horizontal="center" vertical="center" wrapText="1"/>
      <protection locked="0"/>
    </xf>
    <xf numFmtId="0" fontId="54" fillId="18" borderId="322" xfId="0" applyFont="1" applyFill="1" applyBorder="1" applyAlignment="1" applyProtection="1">
      <alignment horizontal="center" vertical="center" wrapText="1"/>
      <protection locked="0"/>
    </xf>
    <xf numFmtId="0" fontId="54" fillId="18" borderId="321" xfId="0" applyFont="1" applyFill="1" applyBorder="1" applyAlignment="1" applyProtection="1">
      <alignment horizontal="center" vertical="center" wrapText="1"/>
      <protection locked="0"/>
    </xf>
    <xf numFmtId="0" fontId="51" fillId="18" borderId="312" xfId="0" applyFont="1" applyFill="1" applyBorder="1" applyAlignment="1" applyProtection="1">
      <alignment horizontal="center" vertical="center" wrapText="1"/>
      <protection locked="0"/>
    </xf>
    <xf numFmtId="0" fontId="54" fillId="18" borderId="325" xfId="0" applyFont="1" applyFill="1" applyBorder="1" applyAlignment="1" applyProtection="1">
      <alignment horizontal="center" vertical="center" wrapText="1"/>
      <protection locked="0"/>
    </xf>
    <xf numFmtId="0" fontId="54" fillId="18" borderId="324" xfId="0" applyFont="1" applyFill="1" applyBorder="1" applyAlignment="1" applyProtection="1">
      <alignment horizontal="center" vertical="center" wrapText="1"/>
      <protection locked="0"/>
    </xf>
    <xf numFmtId="0" fontId="54" fillId="18" borderId="439" xfId="0" applyFont="1" applyFill="1" applyBorder="1" applyAlignment="1" applyProtection="1">
      <alignment horizontal="center" vertical="center" wrapText="1"/>
      <protection locked="0"/>
    </xf>
    <xf numFmtId="0" fontId="54" fillId="18" borderId="306" xfId="0" applyFont="1" applyFill="1" applyBorder="1" applyAlignment="1" applyProtection="1">
      <alignment horizontal="center" vertical="center" wrapText="1"/>
      <protection locked="0"/>
    </xf>
    <xf numFmtId="0" fontId="54" fillId="18" borderId="314" xfId="0" applyFont="1" applyFill="1" applyBorder="1" applyAlignment="1" applyProtection="1">
      <alignment horizontal="center" vertical="center" wrapText="1"/>
      <protection locked="0"/>
    </xf>
    <xf numFmtId="0" fontId="54" fillId="18" borderId="440" xfId="0" applyFont="1" applyFill="1" applyBorder="1" applyAlignment="1" applyProtection="1">
      <alignment horizontal="center" vertical="center" wrapText="1"/>
      <protection locked="0"/>
    </xf>
    <xf numFmtId="0" fontId="54" fillId="18" borderId="330" xfId="0" applyFont="1" applyFill="1" applyBorder="1" applyAlignment="1" applyProtection="1">
      <alignment horizontal="center" vertical="center" wrapText="1"/>
      <protection locked="0"/>
    </xf>
    <xf numFmtId="0" fontId="54" fillId="18" borderId="327" xfId="0" applyFont="1" applyFill="1" applyBorder="1" applyAlignment="1" applyProtection="1">
      <alignment horizontal="center" vertical="center" wrapText="1"/>
      <protection locked="0"/>
    </xf>
    <xf numFmtId="0" fontId="54" fillId="18" borderId="329" xfId="0" applyFont="1" applyFill="1" applyBorder="1" applyAlignment="1" applyProtection="1">
      <alignment horizontal="center" vertical="center" wrapText="1"/>
      <protection locked="0"/>
    </xf>
    <xf numFmtId="0" fontId="54" fillId="18" borderId="326" xfId="0" applyFont="1" applyFill="1" applyBorder="1" applyAlignment="1" applyProtection="1">
      <alignment horizontal="center" vertical="center" wrapText="1"/>
      <protection locked="0"/>
    </xf>
    <xf numFmtId="0" fontId="62" fillId="7" borderId="343" xfId="0" applyFont="1" applyFill="1" applyBorder="1" applyAlignment="1" applyProtection="1">
      <alignment horizontal="left" vertical="center" wrapText="1"/>
      <protection locked="0"/>
    </xf>
    <xf numFmtId="0" fontId="54" fillId="7" borderId="117" xfId="0" applyFont="1" applyFill="1" applyBorder="1" applyAlignment="1" applyProtection="1">
      <alignment horizontal="center" vertical="center" wrapText="1"/>
      <protection locked="0"/>
    </xf>
    <xf numFmtId="0" fontId="54" fillId="7" borderId="7" xfId="0" applyFont="1" applyFill="1" applyBorder="1" applyAlignment="1" applyProtection="1">
      <alignment horizontal="left" vertical="center" wrapText="1"/>
      <protection locked="0"/>
    </xf>
    <xf numFmtId="0" fontId="54" fillId="7" borderId="88" xfId="0" applyFont="1" applyFill="1" applyBorder="1" applyAlignment="1" applyProtection="1">
      <alignment horizontal="center" vertical="center" wrapText="1"/>
      <protection locked="0"/>
    </xf>
    <xf numFmtId="0" fontId="54" fillId="7" borderId="38" xfId="0" applyFont="1" applyFill="1" applyBorder="1" applyAlignment="1" applyProtection="1">
      <alignment horizontal="left" vertical="center" wrapText="1"/>
      <protection locked="0"/>
    </xf>
    <xf numFmtId="0" fontId="62" fillId="7" borderId="351" xfId="0" applyFont="1" applyFill="1" applyBorder="1" applyAlignment="1" applyProtection="1">
      <alignment horizontal="left" vertical="center" wrapText="1"/>
      <protection locked="0"/>
    </xf>
    <xf numFmtId="0" fontId="54" fillId="7" borderId="255" xfId="0" applyFont="1" applyFill="1" applyBorder="1" applyAlignment="1" applyProtection="1">
      <alignment horizontal="left" vertical="center" wrapText="1"/>
      <protection locked="0"/>
    </xf>
    <xf numFmtId="49" fontId="54" fillId="7" borderId="256" xfId="0" applyNumberFormat="1" applyFont="1" applyFill="1" applyBorder="1" applyAlignment="1" applyProtection="1">
      <alignment horizontal="center" vertical="center" wrapText="1"/>
      <protection locked="0"/>
    </xf>
    <xf numFmtId="0" fontId="54" fillId="7" borderId="254" xfId="0" applyFont="1" applyFill="1" applyBorder="1" applyAlignment="1" applyProtection="1">
      <alignment horizontal="left" vertical="center" wrapText="1"/>
      <protection locked="0"/>
    </xf>
    <xf numFmtId="0" fontId="54" fillId="7" borderId="351" xfId="0" applyFont="1" applyFill="1" applyBorder="1" applyAlignment="1" applyProtection="1">
      <alignment horizontal="left" vertical="center" wrapText="1"/>
      <protection locked="0"/>
    </xf>
    <xf numFmtId="0" fontId="54" fillId="7" borderId="279" xfId="0" applyFont="1" applyFill="1" applyBorder="1" applyAlignment="1" applyProtection="1">
      <alignment horizontal="left" vertical="center" wrapText="1"/>
      <protection locked="0"/>
    </xf>
    <xf numFmtId="0" fontId="54" fillId="7" borderId="325" xfId="0" applyFont="1" applyFill="1" applyBorder="1" applyAlignment="1" applyProtection="1">
      <alignment horizontal="left" vertical="center" wrapText="1"/>
      <protection locked="0"/>
    </xf>
    <xf numFmtId="0" fontId="54" fillId="0" borderId="4" xfId="0" applyFont="1" applyBorder="1" applyAlignment="1" applyProtection="1">
      <alignment vertical="center" wrapText="1"/>
      <protection locked="0"/>
    </xf>
    <xf numFmtId="49" fontId="54" fillId="2" borderId="252" xfId="0" applyNumberFormat="1" applyFont="1" applyFill="1" applyBorder="1" applyAlignment="1" applyProtection="1">
      <alignment horizontal="center" vertical="center" wrapText="1"/>
      <protection locked="0"/>
    </xf>
    <xf numFmtId="49" fontId="54" fillId="17" borderId="365" xfId="0" applyNumberFormat="1" applyFont="1" applyFill="1" applyBorder="1" applyAlignment="1" applyProtection="1">
      <alignment horizontal="left" vertical="center" wrapText="1"/>
      <protection locked="0"/>
    </xf>
    <xf numFmtId="49" fontId="54" fillId="0" borderId="0" xfId="0" applyNumberFormat="1" applyFont="1" applyAlignment="1" applyProtection="1">
      <alignment horizontal="left" vertical="center" wrapText="1"/>
      <protection locked="0"/>
    </xf>
    <xf numFmtId="0" fontId="54" fillId="19" borderId="70" xfId="0" applyFont="1" applyFill="1" applyBorder="1" applyAlignment="1" applyProtection="1">
      <alignment horizontal="left" vertical="center" wrapText="1"/>
      <protection locked="0"/>
    </xf>
    <xf numFmtId="0" fontId="54" fillId="2" borderId="274" xfId="0" applyFont="1" applyFill="1" applyBorder="1" applyAlignment="1" applyProtection="1">
      <alignment horizontal="left" vertical="center" wrapText="1"/>
      <protection locked="0"/>
    </xf>
    <xf numFmtId="0" fontId="54" fillId="2" borderId="210" xfId="0" applyFont="1" applyFill="1" applyBorder="1" applyAlignment="1" applyProtection="1">
      <alignment horizontal="left" vertical="center" wrapText="1"/>
      <protection locked="0"/>
    </xf>
    <xf numFmtId="0" fontId="54" fillId="7" borderId="70" xfId="0" applyFont="1" applyFill="1" applyBorder="1" applyAlignment="1" applyProtection="1">
      <alignment horizontal="left" vertical="center" wrapText="1"/>
      <protection locked="0"/>
    </xf>
    <xf numFmtId="0" fontId="54" fillId="2" borderId="39" xfId="0" applyFont="1" applyFill="1" applyBorder="1" applyAlignment="1" applyProtection="1">
      <alignment horizontal="left" vertical="center" wrapText="1"/>
      <protection locked="0"/>
    </xf>
    <xf numFmtId="0" fontId="54" fillId="19" borderId="15" xfId="0" applyFont="1" applyFill="1" applyBorder="1" applyAlignment="1" applyProtection="1">
      <alignment vertical="center" wrapText="1"/>
      <protection locked="0"/>
    </xf>
    <xf numFmtId="0" fontId="53" fillId="0" borderId="20" xfId="0" applyFont="1" applyBorder="1" applyAlignment="1" applyProtection="1">
      <alignment horizontal="left" vertical="center" wrapText="1"/>
      <protection locked="0"/>
    </xf>
    <xf numFmtId="0" fontId="54" fillId="14" borderId="70" xfId="0" applyFont="1" applyFill="1" applyBorder="1" applyAlignment="1" applyProtection="1">
      <alignment vertical="center" wrapText="1"/>
      <protection locked="0"/>
    </xf>
    <xf numFmtId="0" fontId="54" fillId="14" borderId="8" xfId="0" applyFont="1" applyFill="1" applyBorder="1" applyAlignment="1" applyProtection="1">
      <alignment vertical="center" wrapText="1"/>
      <protection locked="0"/>
    </xf>
    <xf numFmtId="0" fontId="54" fillId="17" borderId="15" xfId="0" applyFont="1" applyFill="1" applyBorder="1" applyAlignment="1" applyProtection="1">
      <alignment horizontal="left" vertical="center" wrapText="1"/>
      <protection locked="0"/>
    </xf>
    <xf numFmtId="0" fontId="54" fillId="18" borderId="270" xfId="0" applyFont="1" applyFill="1" applyBorder="1" applyAlignment="1" applyProtection="1">
      <alignment horizontal="center" vertical="center" wrapText="1"/>
      <protection locked="0"/>
    </xf>
    <xf numFmtId="49" fontId="54" fillId="17" borderId="388" xfId="0" applyNumberFormat="1" applyFont="1" applyFill="1" applyBorder="1" applyAlignment="1" applyProtection="1">
      <alignment horizontal="left" vertical="center" wrapText="1"/>
      <protection locked="0"/>
    </xf>
    <xf numFmtId="0" fontId="54" fillId="18" borderId="205" xfId="0" applyFont="1" applyFill="1" applyBorder="1" applyAlignment="1" applyProtection="1">
      <alignment horizontal="center" vertical="center" wrapText="1"/>
      <protection locked="0"/>
    </xf>
    <xf numFmtId="49" fontId="54" fillId="0" borderId="54" xfId="0" applyNumberFormat="1" applyFont="1" applyBorder="1" applyAlignment="1" applyProtection="1">
      <alignment horizontal="left" vertical="center" wrapText="1"/>
      <protection locked="0"/>
    </xf>
    <xf numFmtId="0" fontId="54" fillId="18" borderId="272" xfId="0" applyFont="1" applyFill="1" applyBorder="1" applyAlignment="1" applyProtection="1">
      <alignment horizontal="center" vertical="center" wrapText="1"/>
      <protection locked="0"/>
    </xf>
    <xf numFmtId="0" fontId="54" fillId="18" borderId="252" xfId="0" applyFont="1" applyFill="1" applyBorder="1" applyAlignment="1" applyProtection="1">
      <alignment horizontal="center" vertical="center" wrapText="1"/>
      <protection locked="0"/>
    </xf>
    <xf numFmtId="0" fontId="54" fillId="2" borderId="371" xfId="0" applyFont="1" applyFill="1" applyBorder="1" applyAlignment="1" applyProtection="1">
      <alignment horizontal="left" vertical="center" wrapText="1"/>
      <protection locked="0"/>
    </xf>
    <xf numFmtId="0" fontId="54" fillId="18" borderId="207" xfId="0" applyFont="1" applyFill="1" applyBorder="1" applyAlignment="1" applyProtection="1">
      <alignment horizontal="center" vertical="center" wrapText="1"/>
      <protection locked="0"/>
    </xf>
    <xf numFmtId="0" fontId="54" fillId="18" borderId="364" xfId="0" applyFont="1" applyFill="1" applyBorder="1" applyAlignment="1" applyProtection="1">
      <alignment horizontal="center" vertical="center" wrapText="1"/>
      <protection locked="0"/>
    </xf>
    <xf numFmtId="0" fontId="54" fillId="18" borderId="245" xfId="0" applyFont="1" applyFill="1" applyBorder="1" applyAlignment="1" applyProtection="1">
      <alignment horizontal="center" vertical="center" wrapText="1"/>
      <protection locked="0"/>
    </xf>
    <xf numFmtId="0" fontId="54" fillId="18" borderId="212" xfId="0" applyFont="1" applyFill="1" applyBorder="1" applyAlignment="1" applyProtection="1">
      <alignment horizontal="center" vertical="center" wrapText="1"/>
      <protection locked="0"/>
    </xf>
    <xf numFmtId="0" fontId="54" fillId="18" borderId="243" xfId="0" applyFont="1" applyFill="1" applyBorder="1" applyAlignment="1" applyProtection="1">
      <alignment horizontal="center" vertical="center" wrapText="1"/>
      <protection locked="0"/>
    </xf>
    <xf numFmtId="0" fontId="54" fillId="18" borderId="213" xfId="0" applyFont="1" applyFill="1" applyBorder="1" applyAlignment="1" applyProtection="1">
      <alignment horizontal="center" vertical="center" wrapText="1"/>
      <protection locked="0"/>
    </xf>
    <xf numFmtId="0" fontId="53" fillId="0" borderId="57" xfId="0" applyFont="1" applyBorder="1" applyAlignment="1" applyProtection="1">
      <alignment horizontal="left" vertical="center" wrapText="1"/>
      <protection locked="0"/>
    </xf>
    <xf numFmtId="0" fontId="49" fillId="18" borderId="229" xfId="0" applyFont="1" applyFill="1" applyBorder="1" applyAlignment="1" applyProtection="1">
      <alignment horizontal="center" vertical="center" wrapText="1"/>
      <protection locked="0"/>
    </xf>
    <xf numFmtId="0" fontId="49" fillId="18" borderId="207" xfId="0" applyFont="1" applyFill="1" applyBorder="1" applyAlignment="1" applyProtection="1">
      <alignment horizontal="center" vertical="center" wrapText="1"/>
      <protection locked="0"/>
    </xf>
    <xf numFmtId="0" fontId="49" fillId="18" borderId="256" xfId="0" applyFont="1" applyFill="1" applyBorder="1" applyAlignment="1" applyProtection="1">
      <alignment horizontal="center" vertical="center" wrapText="1"/>
      <protection locked="0"/>
    </xf>
    <xf numFmtId="0" fontId="54" fillId="18" borderId="219" xfId="0" applyFont="1" applyFill="1" applyBorder="1" applyAlignment="1" applyProtection="1">
      <alignment horizontal="center" vertical="center" wrapText="1"/>
      <protection locked="0"/>
    </xf>
    <xf numFmtId="0" fontId="54" fillId="18" borderId="229" xfId="0" applyFont="1" applyFill="1" applyBorder="1" applyAlignment="1" applyProtection="1">
      <alignment horizontal="center" vertical="center" wrapText="1"/>
      <protection locked="0"/>
    </xf>
    <xf numFmtId="0" fontId="54" fillId="18" borderId="224" xfId="0" applyFont="1" applyFill="1" applyBorder="1" applyAlignment="1" applyProtection="1">
      <alignment horizontal="center" vertical="center" wrapText="1"/>
      <protection locked="0"/>
    </xf>
    <xf numFmtId="0" fontId="54" fillId="14" borderId="77" xfId="0" applyFont="1" applyFill="1" applyBorder="1" applyAlignment="1" applyProtection="1">
      <alignment vertical="center" wrapText="1"/>
      <protection locked="0"/>
    </xf>
    <xf numFmtId="0" fontId="54" fillId="18" borderId="261" xfId="0" applyFont="1" applyFill="1" applyBorder="1" applyAlignment="1" applyProtection="1">
      <alignment horizontal="center" vertical="center" wrapText="1"/>
      <protection locked="0"/>
    </xf>
    <xf numFmtId="0" fontId="54" fillId="18" borderId="198" xfId="0" applyFont="1" applyFill="1" applyBorder="1" applyAlignment="1" applyProtection="1">
      <alignment horizontal="center" vertical="center" wrapText="1"/>
      <protection locked="0"/>
    </xf>
    <xf numFmtId="0" fontId="54" fillId="14" borderId="194" xfId="0" applyFont="1" applyFill="1" applyBorder="1" applyAlignment="1" applyProtection="1">
      <alignment vertical="center" wrapText="1"/>
      <protection locked="0"/>
    </xf>
    <xf numFmtId="0" fontId="54" fillId="18" borderId="376" xfId="0" applyFont="1" applyFill="1" applyBorder="1" applyAlignment="1" applyProtection="1">
      <alignment horizontal="center" vertical="center" wrapText="1"/>
      <protection locked="0"/>
    </xf>
    <xf numFmtId="0" fontId="54" fillId="0" borderId="260" xfId="0" applyFont="1" applyBorder="1" applyAlignment="1" applyProtection="1">
      <alignment vertical="center" wrapText="1"/>
      <protection locked="0"/>
    </xf>
    <xf numFmtId="0" fontId="54" fillId="0" borderId="53" xfId="0" applyFont="1" applyBorder="1" applyAlignment="1" applyProtection="1">
      <alignment vertical="center" wrapText="1"/>
      <protection locked="0"/>
    </xf>
    <xf numFmtId="0" fontId="54" fillId="2" borderId="138" xfId="0" applyFont="1" applyFill="1" applyBorder="1" applyAlignment="1" applyProtection="1">
      <alignment horizontal="left" vertical="center" wrapText="1" indent="1"/>
      <protection locked="0"/>
    </xf>
    <xf numFmtId="0" fontId="54" fillId="2" borderId="350" xfId="0" applyFont="1" applyFill="1" applyBorder="1" applyAlignment="1" applyProtection="1">
      <alignment horizontal="left" vertical="center" wrapText="1" indent="1"/>
      <protection locked="0"/>
    </xf>
    <xf numFmtId="0" fontId="54" fillId="0" borderId="342" xfId="0" applyFont="1" applyBorder="1" applyAlignment="1" applyProtection="1">
      <alignment horizontal="left" vertical="center" wrapText="1" indent="1"/>
      <protection locked="0"/>
    </xf>
    <xf numFmtId="0" fontId="54" fillId="2" borderId="348" xfId="0" applyFont="1" applyFill="1" applyBorder="1" applyAlignment="1" applyProtection="1">
      <alignment horizontal="left" vertical="center" wrapText="1" indent="1"/>
      <protection locked="0"/>
    </xf>
    <xf numFmtId="0" fontId="57" fillId="6" borderId="351" xfId="0" applyFont="1" applyFill="1" applyBorder="1" applyAlignment="1" applyProtection="1">
      <alignment horizontal="left" vertical="center" wrapText="1" indent="2"/>
      <protection locked="0"/>
    </xf>
    <xf numFmtId="0" fontId="54" fillId="14" borderId="357" xfId="0" applyFont="1" applyFill="1" applyBorder="1" applyAlignment="1" applyProtection="1">
      <alignment vertical="center" wrapText="1"/>
      <protection locked="0"/>
    </xf>
    <xf numFmtId="0" fontId="54" fillId="2" borderId="343" xfId="0" applyFont="1" applyFill="1" applyBorder="1" applyAlignment="1" applyProtection="1">
      <alignment horizontal="left" vertical="center" wrapText="1" indent="1"/>
      <protection locked="0"/>
    </xf>
    <xf numFmtId="0" fontId="54" fillId="14" borderId="333" xfId="0" applyFont="1" applyFill="1" applyBorder="1" applyAlignment="1" applyProtection="1">
      <alignment vertical="center" wrapText="1"/>
      <protection locked="0"/>
    </xf>
    <xf numFmtId="0" fontId="1" fillId="27" borderId="11" xfId="0" applyFont="1" applyFill="1" applyBorder="1" applyAlignment="1">
      <alignment horizontal="left" vertical="center" wrapText="1" indent="6"/>
    </xf>
    <xf numFmtId="0" fontId="4" fillId="27" borderId="14" xfId="0" applyFont="1" applyFill="1" applyBorder="1" applyAlignment="1">
      <alignment horizontal="center" vertical="center" wrapText="1"/>
    </xf>
    <xf numFmtId="0" fontId="1" fillId="27" borderId="12" xfId="0" applyFont="1" applyFill="1" applyBorder="1" applyAlignment="1">
      <alignment vertical="center" wrapText="1"/>
    </xf>
    <xf numFmtId="0" fontId="1" fillId="27" borderId="34" xfId="0" applyFont="1" applyFill="1" applyBorder="1" applyAlignment="1">
      <alignment horizontal="left" vertical="center" wrapText="1"/>
    </xf>
    <xf numFmtId="0" fontId="1" fillId="27" borderId="12" xfId="0" applyFont="1" applyFill="1" applyBorder="1" applyAlignment="1">
      <alignment horizontal="right" vertical="center" wrapText="1" indent="1"/>
    </xf>
    <xf numFmtId="0" fontId="1" fillId="27" borderId="64" xfId="0" applyFont="1" applyFill="1" applyBorder="1" applyAlignment="1">
      <alignment horizontal="right" vertical="center" wrapText="1" indent="1"/>
    </xf>
    <xf numFmtId="0" fontId="1" fillId="27" borderId="64" xfId="0" applyFont="1" applyFill="1" applyBorder="1" applyAlignment="1">
      <alignment vertical="center" wrapText="1"/>
    </xf>
    <xf numFmtId="0" fontId="1" fillId="27" borderId="91" xfId="0" applyFont="1" applyFill="1" applyBorder="1" applyAlignment="1">
      <alignment horizontal="right" vertical="center" wrapText="1" indent="1"/>
    </xf>
    <xf numFmtId="0" fontId="1" fillId="27" borderId="120" xfId="0" applyFont="1" applyFill="1" applyBorder="1" applyAlignment="1">
      <alignment horizontal="right" vertical="center" wrapText="1" indent="1"/>
    </xf>
    <xf numFmtId="0" fontId="1" fillId="27" borderId="120" xfId="0" applyFont="1" applyFill="1" applyBorder="1" applyAlignment="1">
      <alignment vertical="center" wrapText="1"/>
    </xf>
    <xf numFmtId="0" fontId="1" fillId="27" borderId="90" xfId="0" applyFont="1" applyFill="1" applyBorder="1" applyAlignment="1">
      <alignment horizontal="left" vertical="center" wrapText="1" indent="6"/>
    </xf>
    <xf numFmtId="0" fontId="4" fillId="27" borderId="92" xfId="0" applyFont="1" applyFill="1" applyBorder="1" applyAlignment="1">
      <alignment horizontal="center" vertical="center" wrapText="1"/>
    </xf>
    <xf numFmtId="0" fontId="1" fillId="27" borderId="91" xfId="0" applyFont="1" applyFill="1" applyBorder="1" applyAlignment="1">
      <alignment vertical="center" wrapText="1"/>
    </xf>
    <xf numFmtId="0" fontId="1" fillId="27" borderId="93" xfId="0" applyFont="1" applyFill="1" applyBorder="1" applyAlignment="1">
      <alignment horizontal="left" vertical="center" wrapText="1"/>
    </xf>
    <xf numFmtId="0" fontId="3" fillId="5" borderId="22" xfId="0" applyFont="1" applyFill="1" applyBorder="1" applyAlignment="1">
      <alignment horizontal="left" vertical="center" indent="4"/>
    </xf>
    <xf numFmtId="0" fontId="3" fillId="5" borderId="42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left" vertical="center" wrapText="1" readingOrder="1"/>
    </xf>
    <xf numFmtId="0" fontId="7" fillId="5" borderId="3" xfId="0" applyFont="1" applyFill="1" applyBorder="1" applyAlignment="1">
      <alignment horizontal="left" vertical="center" wrapText="1" readingOrder="1"/>
    </xf>
    <xf numFmtId="0" fontId="10" fillId="5" borderId="30" xfId="0" applyFont="1" applyFill="1" applyBorder="1" applyAlignment="1">
      <alignment vertical="center" wrapText="1" readingOrder="1"/>
    </xf>
    <xf numFmtId="0" fontId="11" fillId="10" borderId="9" xfId="0" applyFont="1" applyFill="1" applyBorder="1" applyAlignment="1">
      <alignment horizontal="left" vertical="center" wrapText="1"/>
    </xf>
    <xf numFmtId="0" fontId="11" fillId="10" borderId="8" xfId="0" applyFont="1" applyFill="1" applyBorder="1" applyAlignment="1">
      <alignment horizontal="left" vertical="center" wrapText="1"/>
    </xf>
    <xf numFmtId="0" fontId="11" fillId="10" borderId="41" xfId="0" applyFont="1" applyFill="1" applyBorder="1" applyAlignment="1">
      <alignment horizontal="left" vertical="center" wrapText="1"/>
    </xf>
    <xf numFmtId="0" fontId="3" fillId="10" borderId="9" xfId="0" applyFont="1" applyFill="1" applyBorder="1" applyAlignment="1">
      <alignment horizontal="left" vertical="center" wrapText="1"/>
    </xf>
    <xf numFmtId="0" fontId="3" fillId="10" borderId="4" xfId="0" applyFont="1" applyFill="1" applyBorder="1" applyAlignment="1">
      <alignment horizontal="left" vertical="center" wrapText="1"/>
    </xf>
    <xf numFmtId="0" fontId="3" fillId="10" borderId="29" xfId="0" applyFont="1" applyFill="1" applyBorder="1" applyAlignment="1">
      <alignment horizontal="left" vertical="center" wrapText="1"/>
    </xf>
    <xf numFmtId="0" fontId="10" fillId="10" borderId="8" xfId="0" applyFont="1" applyFill="1" applyBorder="1" applyAlignment="1">
      <alignment horizontal="left" vertical="center" wrapText="1" readingOrder="1"/>
    </xf>
    <xf numFmtId="0" fontId="10" fillId="10" borderId="0" xfId="0" applyFont="1" applyFill="1" applyAlignment="1">
      <alignment horizontal="left" vertical="center" wrapText="1" readingOrder="1"/>
    </xf>
    <xf numFmtId="0" fontId="10" fillId="10" borderId="25" xfId="0" applyFont="1" applyFill="1" applyBorder="1" applyAlignment="1">
      <alignment horizontal="left" vertical="center" wrapText="1" readingOrder="1"/>
    </xf>
    <xf numFmtId="0" fontId="10" fillId="10" borderId="31" xfId="0" applyFont="1" applyFill="1" applyBorder="1" applyAlignment="1">
      <alignment horizontal="left" vertical="center" wrapText="1" readingOrder="1"/>
    </xf>
    <xf numFmtId="0" fontId="10" fillId="10" borderId="32" xfId="0" applyFont="1" applyFill="1" applyBorder="1" applyAlignment="1">
      <alignment horizontal="left" vertical="center" wrapText="1" readingOrder="1"/>
    </xf>
    <xf numFmtId="0" fontId="10" fillId="10" borderId="1" xfId="0" applyFont="1" applyFill="1" applyBorder="1" applyAlignment="1">
      <alignment horizontal="left" vertical="center" wrapText="1" readingOrder="1"/>
    </xf>
    <xf numFmtId="0" fontId="10" fillId="10" borderId="26" xfId="0" applyFont="1" applyFill="1" applyBorder="1" applyAlignment="1">
      <alignment horizontal="left" vertical="center" wrapText="1" readingOrder="1"/>
    </xf>
    <xf numFmtId="0" fontId="3" fillId="23" borderId="32" xfId="0" applyFont="1" applyFill="1" applyBorder="1" applyAlignment="1">
      <alignment horizontal="left" vertical="center" wrapText="1"/>
    </xf>
    <xf numFmtId="0" fontId="3" fillId="23" borderId="1" xfId="0" applyFont="1" applyFill="1" applyBorder="1" applyAlignment="1">
      <alignment horizontal="left" vertical="center" wrapText="1"/>
    </xf>
    <xf numFmtId="0" fontId="3" fillId="23" borderId="16" xfId="0" applyFont="1" applyFill="1" applyBorder="1" applyAlignment="1">
      <alignment horizontal="left" vertical="center" wrapText="1"/>
    </xf>
    <xf numFmtId="0" fontId="3" fillId="23" borderId="21" xfId="0" applyFont="1" applyFill="1" applyBorder="1" applyAlignment="1">
      <alignment horizontal="left" vertical="center" wrapText="1"/>
    </xf>
    <xf numFmtId="0" fontId="3" fillId="23" borderId="26" xfId="0" applyFont="1" applyFill="1" applyBorder="1" applyAlignment="1">
      <alignment horizontal="left" vertical="center" wrapText="1"/>
    </xf>
    <xf numFmtId="0" fontId="3" fillId="10" borderId="8" xfId="0" applyFont="1" applyFill="1" applyBorder="1" applyAlignment="1">
      <alignment horizontal="left" vertical="center" wrapText="1"/>
    </xf>
    <xf numFmtId="0" fontId="3" fillId="10" borderId="0" xfId="0" applyFont="1" applyFill="1" applyAlignment="1">
      <alignment horizontal="left" vertical="center" wrapText="1"/>
    </xf>
    <xf numFmtId="0" fontId="3" fillId="10" borderId="25" xfId="0" applyFont="1" applyFill="1" applyBorder="1" applyAlignment="1">
      <alignment horizontal="left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10" borderId="0" xfId="0" applyFont="1" applyFill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0" fontId="3" fillId="10" borderId="31" xfId="0" applyFont="1" applyFill="1" applyBorder="1" applyAlignment="1">
      <alignment horizontal="left" vertical="center" wrapText="1"/>
    </xf>
    <xf numFmtId="0" fontId="3" fillId="10" borderId="32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left" vertical="center" wrapText="1"/>
    </xf>
    <xf numFmtId="0" fontId="3" fillId="10" borderId="26" xfId="0" applyFont="1" applyFill="1" applyBorder="1" applyAlignment="1">
      <alignment horizontal="left" vertical="center" wrapText="1"/>
    </xf>
    <xf numFmtId="0" fontId="3" fillId="23" borderId="5" xfId="0" applyFont="1" applyFill="1" applyBorder="1" applyAlignment="1">
      <alignment horizontal="left" vertical="center" wrapText="1"/>
    </xf>
    <xf numFmtId="0" fontId="3" fillId="10" borderId="20" xfId="0" applyFont="1" applyFill="1" applyBorder="1" applyAlignment="1">
      <alignment horizontal="left" vertical="center" wrapText="1"/>
    </xf>
    <xf numFmtId="0" fontId="3" fillId="10" borderId="15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16" xfId="0" applyFont="1" applyFill="1" applyBorder="1" applyAlignment="1">
      <alignment horizontal="center" vertical="center" wrapText="1"/>
    </xf>
    <xf numFmtId="0" fontId="3" fillId="10" borderId="21" xfId="0" applyFont="1" applyFill="1" applyBorder="1" applyAlignment="1">
      <alignment horizontal="left" vertical="center" wrapText="1"/>
    </xf>
    <xf numFmtId="0" fontId="3" fillId="10" borderId="89" xfId="0" applyFont="1" applyFill="1" applyBorder="1" applyAlignment="1">
      <alignment horizontal="left" vertical="center" wrapText="1"/>
    </xf>
    <xf numFmtId="0" fontId="3" fillId="10" borderId="5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vertical="center" wrapText="1"/>
    </xf>
    <xf numFmtId="0" fontId="3" fillId="10" borderId="16" xfId="0" applyFont="1" applyFill="1" applyBorder="1" applyAlignment="1">
      <alignment vertical="center" wrapText="1"/>
    </xf>
    <xf numFmtId="0" fontId="3" fillId="10" borderId="16" xfId="0" applyFont="1" applyFill="1" applyBorder="1" applyAlignment="1">
      <alignment horizontal="left" vertical="center" wrapText="1"/>
    </xf>
    <xf numFmtId="0" fontId="3" fillId="10" borderId="10" xfId="0" applyFont="1" applyFill="1" applyBorder="1" applyAlignment="1">
      <alignment horizontal="left" vertical="center" wrapText="1"/>
    </xf>
    <xf numFmtId="0" fontId="10" fillId="10" borderId="9" xfId="0" applyFont="1" applyFill="1" applyBorder="1" applyAlignment="1">
      <alignment horizontal="left" vertical="center" wrapText="1"/>
    </xf>
    <xf numFmtId="0" fontId="10" fillId="10" borderId="8" xfId="0" applyFont="1" applyFill="1" applyBorder="1" applyAlignment="1">
      <alignment horizontal="left" vertical="center" wrapText="1"/>
    </xf>
    <xf numFmtId="0" fontId="10" fillId="10" borderId="29" xfId="0" applyFont="1" applyFill="1" applyBorder="1" applyAlignment="1">
      <alignment horizontal="left" vertical="center" wrapText="1"/>
    </xf>
    <xf numFmtId="0" fontId="10" fillId="10" borderId="25" xfId="0" applyFont="1" applyFill="1" applyBorder="1" applyAlignment="1">
      <alignment horizontal="left" vertical="center" wrapText="1"/>
    </xf>
    <xf numFmtId="0" fontId="3" fillId="10" borderId="104" xfId="0" applyFont="1" applyFill="1" applyBorder="1" applyAlignment="1">
      <alignment horizontal="center" vertical="center" wrapText="1"/>
    </xf>
    <xf numFmtId="0" fontId="3" fillId="10" borderId="105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vertical="center" wrapText="1"/>
    </xf>
    <xf numFmtId="0" fontId="3" fillId="10" borderId="10" xfId="0" applyFont="1" applyFill="1" applyBorder="1" applyAlignment="1">
      <alignment vertical="center" wrapText="1"/>
    </xf>
    <xf numFmtId="0" fontId="3" fillId="10" borderId="19" xfId="0" applyFont="1" applyFill="1" applyBorder="1" applyAlignment="1">
      <alignment horizontal="left" vertical="center" wrapText="1"/>
    </xf>
    <xf numFmtId="0" fontId="3" fillId="10" borderId="44" xfId="0" applyFont="1" applyFill="1" applyBorder="1" applyAlignment="1">
      <alignment horizontal="left" vertical="center" wrapText="1"/>
    </xf>
    <xf numFmtId="0" fontId="3" fillId="10" borderId="45" xfId="0" applyFont="1" applyFill="1" applyBorder="1" applyAlignment="1">
      <alignment horizontal="left" vertical="center" wrapText="1"/>
    </xf>
    <xf numFmtId="0" fontId="3" fillId="10" borderId="5" xfId="0" applyFont="1" applyFill="1" applyBorder="1" applyAlignment="1">
      <alignment horizontal="center" vertical="center" wrapText="1"/>
    </xf>
    <xf numFmtId="0" fontId="3" fillId="10" borderId="15" xfId="0" applyFont="1" applyFill="1" applyBorder="1" applyAlignment="1">
      <alignment horizontal="center" vertical="center" wrapText="1"/>
    </xf>
    <xf numFmtId="0" fontId="3" fillId="10" borderId="9" xfId="0" applyFont="1" applyFill="1" applyBorder="1" applyAlignment="1">
      <alignment vertical="center" wrapText="1"/>
    </xf>
    <xf numFmtId="0" fontId="3" fillId="10" borderId="4" xfId="0" applyFont="1" applyFill="1" applyBorder="1" applyAlignment="1">
      <alignment vertical="center" wrapText="1"/>
    </xf>
    <xf numFmtId="0" fontId="3" fillId="10" borderId="29" xfId="0" applyFont="1" applyFill="1" applyBorder="1" applyAlignment="1">
      <alignment vertical="center" wrapText="1"/>
    </xf>
    <xf numFmtId="0" fontId="3" fillId="10" borderId="94" xfId="0" applyFont="1" applyFill="1" applyBorder="1" applyAlignment="1">
      <alignment horizontal="left" vertical="center" wrapText="1"/>
    </xf>
    <xf numFmtId="0" fontId="3" fillId="10" borderId="95" xfId="0" applyFont="1" applyFill="1" applyBorder="1" applyAlignment="1">
      <alignment horizontal="left" vertical="center" wrapText="1"/>
    </xf>
    <xf numFmtId="0" fontId="39" fillId="10" borderId="9" xfId="0" applyFont="1" applyFill="1" applyBorder="1" applyAlignment="1">
      <alignment horizontal="left" vertical="center" wrapText="1"/>
    </xf>
    <xf numFmtId="0" fontId="39" fillId="10" borderId="4" xfId="0" applyFont="1" applyFill="1" applyBorder="1" applyAlignment="1">
      <alignment horizontal="left" vertical="center" wrapText="1"/>
    </xf>
    <xf numFmtId="0" fontId="39" fillId="10" borderId="29" xfId="0" applyFont="1" applyFill="1" applyBorder="1" applyAlignment="1">
      <alignment horizontal="left" vertical="center" wrapText="1"/>
    </xf>
    <xf numFmtId="0" fontId="3" fillId="16" borderId="21" xfId="0" applyFont="1" applyFill="1" applyBorder="1" applyAlignment="1">
      <alignment horizontal="left" vertical="center" wrapText="1"/>
    </xf>
    <xf numFmtId="0" fontId="3" fillId="16" borderId="1" xfId="0" applyFont="1" applyFill="1" applyBorder="1" applyAlignment="1">
      <alignment horizontal="left" vertical="center" wrapText="1"/>
    </xf>
    <xf numFmtId="0" fontId="3" fillId="16" borderId="16" xfId="0" applyFont="1" applyFill="1" applyBorder="1" applyAlignment="1">
      <alignment horizontal="left" vertical="center" wrapText="1"/>
    </xf>
    <xf numFmtId="0" fontId="39" fillId="10" borderId="8" xfId="0" applyFont="1" applyFill="1" applyBorder="1" applyAlignment="1">
      <alignment horizontal="left" vertical="center" wrapText="1"/>
    </xf>
    <xf numFmtId="0" fontId="39" fillId="10" borderId="0" xfId="0" applyFont="1" applyFill="1" applyAlignment="1">
      <alignment horizontal="left" vertical="center" wrapText="1"/>
    </xf>
    <xf numFmtId="0" fontId="39" fillId="10" borderId="15" xfId="0" applyFont="1" applyFill="1" applyBorder="1" applyAlignment="1">
      <alignment horizontal="left" vertical="center" wrapText="1"/>
    </xf>
    <xf numFmtId="0" fontId="39" fillId="10" borderId="5" xfId="0" applyFont="1" applyFill="1" applyBorder="1" applyAlignment="1">
      <alignment horizontal="left" vertical="center" wrapText="1"/>
    </xf>
    <xf numFmtId="0" fontId="39" fillId="10" borderId="1" xfId="0" applyFont="1" applyFill="1" applyBorder="1" applyAlignment="1">
      <alignment horizontal="left" vertical="center" wrapText="1"/>
    </xf>
    <xf numFmtId="0" fontId="39" fillId="10" borderId="10" xfId="0" applyFont="1" applyFill="1" applyBorder="1" applyAlignment="1">
      <alignment horizontal="left" vertical="center" wrapText="1"/>
    </xf>
    <xf numFmtId="0" fontId="39" fillId="10" borderId="5" xfId="0" applyFont="1" applyFill="1" applyBorder="1" applyAlignment="1">
      <alignment vertical="center" wrapText="1"/>
    </xf>
    <xf numFmtId="0" fontId="39" fillId="10" borderId="1" xfId="0" applyFont="1" applyFill="1" applyBorder="1" applyAlignment="1">
      <alignment vertical="center" wrapText="1"/>
    </xf>
    <xf numFmtId="0" fontId="39" fillId="10" borderId="10" xfId="0" applyFont="1" applyFill="1" applyBorder="1" applyAlignment="1">
      <alignment vertical="center" wrapText="1"/>
    </xf>
    <xf numFmtId="0" fontId="39" fillId="10" borderId="20" xfId="0" applyFont="1" applyFill="1" applyBorder="1" applyAlignment="1">
      <alignment horizontal="left" vertical="center" wrapText="1"/>
    </xf>
    <xf numFmtId="0" fontId="39" fillId="10" borderId="21" xfId="0" applyFont="1" applyFill="1" applyBorder="1" applyAlignment="1">
      <alignment horizontal="left" vertical="center" wrapText="1"/>
    </xf>
    <xf numFmtId="0" fontId="41" fillId="10" borderId="44" xfId="0" applyFont="1" applyFill="1" applyBorder="1" applyAlignment="1">
      <alignment horizontal="center" vertical="center" wrapText="1"/>
    </xf>
    <xf numFmtId="0" fontId="41" fillId="10" borderId="45" xfId="0" applyFont="1" applyFill="1" applyBorder="1" applyAlignment="1">
      <alignment horizontal="center" vertical="center" wrapText="1"/>
    </xf>
    <xf numFmtId="0" fontId="39" fillId="10" borderId="31" xfId="0" applyFont="1" applyFill="1" applyBorder="1" applyAlignment="1">
      <alignment horizontal="left" vertical="center" wrapText="1"/>
    </xf>
    <xf numFmtId="0" fontId="39" fillId="10" borderId="25" xfId="0" applyFont="1" applyFill="1" applyBorder="1" applyAlignment="1">
      <alignment horizontal="left" vertical="center" wrapText="1"/>
    </xf>
    <xf numFmtId="0" fontId="48" fillId="17" borderId="7" xfId="0" applyFont="1" applyFill="1" applyBorder="1" applyAlignment="1">
      <alignment horizontal="center" vertical="center" wrapText="1"/>
    </xf>
    <xf numFmtId="0" fontId="48" fillId="17" borderId="9" xfId="0" applyFont="1" applyFill="1" applyBorder="1" applyAlignment="1">
      <alignment horizontal="center" vertical="center" wrapText="1"/>
    </xf>
    <xf numFmtId="0" fontId="48" fillId="17" borderId="126" xfId="0" applyFont="1" applyFill="1" applyBorder="1" applyAlignment="1">
      <alignment horizontal="center" vertical="center" wrapText="1"/>
    </xf>
    <xf numFmtId="0" fontId="48" fillId="17" borderId="125" xfId="0" applyFont="1" applyFill="1" applyBorder="1" applyAlignment="1">
      <alignment horizontal="center" vertical="center" wrapText="1"/>
    </xf>
    <xf numFmtId="0" fontId="48" fillId="0" borderId="201" xfId="0" applyFont="1" applyBorder="1" applyAlignment="1">
      <alignment horizontal="left" vertical="center" wrapText="1"/>
    </xf>
    <xf numFmtId="0" fontId="48" fillId="0" borderId="60" xfId="0" applyFont="1" applyBorder="1" applyAlignment="1">
      <alignment horizontal="left" vertical="center" wrapText="1"/>
    </xf>
    <xf numFmtId="0" fontId="48" fillId="0" borderId="200" xfId="0" applyFont="1" applyBorder="1" applyAlignment="1">
      <alignment horizontal="left" vertical="center" wrapText="1"/>
    </xf>
    <xf numFmtId="0" fontId="48" fillId="0" borderId="33" xfId="0" applyFont="1" applyBorder="1" applyAlignment="1">
      <alignment horizontal="left" vertical="center" wrapText="1"/>
    </xf>
    <xf numFmtId="0" fontId="48" fillId="0" borderId="3" xfId="0" applyFont="1" applyBorder="1" applyAlignment="1">
      <alignment horizontal="left" vertical="center" wrapText="1"/>
    </xf>
    <xf numFmtId="0" fontId="48" fillId="0" borderId="202" xfId="0" applyFont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 wrapText="1"/>
    </xf>
    <xf numFmtId="0" fontId="48" fillId="0" borderId="3" xfId="0" applyFont="1" applyBorder="1" applyAlignment="1">
      <alignment horizontal="center" vertical="center" wrapText="1"/>
    </xf>
    <xf numFmtId="0" fontId="48" fillId="0" borderId="28" xfId="0" applyFont="1" applyBorder="1" applyAlignment="1">
      <alignment horizontal="center" vertical="center" wrapText="1"/>
    </xf>
    <xf numFmtId="0" fontId="48" fillId="0" borderId="29" xfId="0" applyFont="1" applyBorder="1" applyAlignment="1">
      <alignment horizontal="center" vertical="center" wrapText="1"/>
    </xf>
    <xf numFmtId="0" fontId="48" fillId="17" borderId="333" xfId="0" applyFont="1" applyFill="1" applyBorder="1" applyAlignment="1">
      <alignment horizontal="center" vertical="center" wrapText="1"/>
    </xf>
    <xf numFmtId="0" fontId="48" fillId="0" borderId="202" xfId="0" applyFont="1" applyBorder="1" applyAlignment="1">
      <alignment horizontal="left" vertical="center" wrapText="1"/>
    </xf>
    <xf numFmtId="0" fontId="48" fillId="0" borderId="4" xfId="0" applyFont="1" applyBorder="1" applyAlignment="1">
      <alignment horizontal="left" vertical="center" wrapText="1"/>
    </xf>
    <xf numFmtId="0" fontId="48" fillId="0" borderId="29" xfId="0" applyFont="1" applyBorder="1" applyAlignment="1">
      <alignment horizontal="left" vertical="center" wrapText="1"/>
    </xf>
    <xf numFmtId="0" fontId="48" fillId="14" borderId="33" xfId="0" applyFont="1" applyFill="1" applyBorder="1" applyAlignment="1">
      <alignment horizontal="left" vertical="center" wrapText="1"/>
    </xf>
    <xf numFmtId="0" fontId="48" fillId="14" borderId="3" xfId="0" applyFont="1" applyFill="1" applyBorder="1" applyAlignment="1">
      <alignment horizontal="left" vertical="center" wrapText="1"/>
    </xf>
    <xf numFmtId="0" fontId="48" fillId="14" borderId="28" xfId="0" applyFont="1" applyFill="1" applyBorder="1" applyAlignment="1">
      <alignment horizontal="left" vertical="center" wrapText="1"/>
    </xf>
    <xf numFmtId="0" fontId="48" fillId="14" borderId="202" xfId="0" applyFont="1" applyFill="1" applyBorder="1" applyAlignment="1">
      <alignment horizontal="left" vertical="center" wrapText="1"/>
    </xf>
    <xf numFmtId="0" fontId="48" fillId="14" borderId="4" xfId="0" applyFont="1" applyFill="1" applyBorder="1" applyAlignment="1">
      <alignment horizontal="left" vertical="center" wrapText="1"/>
    </xf>
    <xf numFmtId="0" fontId="48" fillId="14" borderId="29" xfId="0" applyFont="1" applyFill="1" applyBorder="1" applyAlignment="1">
      <alignment horizontal="left" vertical="center" wrapText="1"/>
    </xf>
    <xf numFmtId="0" fontId="49" fillId="14" borderId="335" xfId="0" applyFont="1" applyFill="1" applyBorder="1" applyAlignment="1">
      <alignment horizontal="left" vertical="center" wrapText="1"/>
    </xf>
    <xf numFmtId="0" fontId="49" fillId="14" borderId="138" xfId="0" applyFont="1" applyFill="1" applyBorder="1" applyAlignment="1">
      <alignment horizontal="left" vertical="center" wrapText="1"/>
    </xf>
    <xf numFmtId="0" fontId="49" fillId="14" borderId="334" xfId="0" applyFont="1" applyFill="1" applyBorder="1" applyAlignment="1">
      <alignment horizontal="left" vertical="center" wrapText="1"/>
    </xf>
    <xf numFmtId="0" fontId="48" fillId="0" borderId="19" xfId="0" applyFont="1" applyBorder="1" applyAlignment="1">
      <alignment horizontal="left" vertical="center" wrapText="1"/>
    </xf>
    <xf numFmtId="0" fontId="49" fillId="0" borderId="335" xfId="0" applyFont="1" applyBorder="1" applyAlignment="1">
      <alignment horizontal="left" vertical="center" wrapText="1"/>
    </xf>
    <xf numFmtId="0" fontId="49" fillId="0" borderId="138" xfId="0" applyFont="1" applyBorder="1" applyAlignment="1">
      <alignment horizontal="left" vertical="center" wrapText="1"/>
    </xf>
    <xf numFmtId="0" fontId="49" fillId="0" borderId="337" xfId="0" applyFont="1" applyBorder="1" applyAlignment="1">
      <alignment horizontal="left" vertical="center" wrapText="1"/>
    </xf>
    <xf numFmtId="0" fontId="49" fillId="0" borderId="333" xfId="0" applyFont="1" applyBorder="1" applyAlignment="1">
      <alignment horizontal="left" vertical="center" wrapText="1"/>
    </xf>
    <xf numFmtId="0" fontId="48" fillId="0" borderId="24" xfId="0" applyFont="1" applyBorder="1" applyAlignment="1">
      <alignment horizontal="left" vertical="center" wrapText="1"/>
    </xf>
    <xf numFmtId="0" fontId="48" fillId="0" borderId="92" xfId="0" applyFont="1" applyBorder="1" applyAlignment="1">
      <alignment horizontal="left" vertical="center" wrapText="1"/>
    </xf>
    <xf numFmtId="0" fontId="49" fillId="0" borderId="339" xfId="0" applyFont="1" applyBorder="1" applyAlignment="1">
      <alignment horizontal="left" vertical="center" wrapText="1"/>
    </xf>
    <xf numFmtId="0" fontId="49" fillId="0" borderId="340" xfId="0" applyFont="1" applyBorder="1" applyAlignment="1">
      <alignment horizontal="left" vertical="center" wrapText="1"/>
    </xf>
    <xf numFmtId="0" fontId="49" fillId="0" borderId="338" xfId="0" applyFont="1" applyBorder="1" applyAlignment="1">
      <alignment horizontal="left" vertical="center" wrapText="1"/>
    </xf>
    <xf numFmtId="0" fontId="48" fillId="0" borderId="33" xfId="0" applyFont="1" applyBorder="1" applyAlignment="1">
      <alignment horizontal="center" vertical="center" wrapText="1"/>
    </xf>
    <xf numFmtId="0" fontId="48" fillId="0" borderId="91" xfId="0" applyFont="1" applyBorder="1" applyAlignment="1">
      <alignment horizontal="center" vertical="center" wrapText="1"/>
    </xf>
    <xf numFmtId="0" fontId="48" fillId="0" borderId="31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48" fillId="0" borderId="216" xfId="0" applyFont="1" applyBorder="1" applyAlignment="1">
      <alignment horizontal="center" vertical="center" wrapText="1"/>
    </xf>
    <xf numFmtId="0" fontId="49" fillId="14" borderId="338" xfId="0" applyFont="1" applyFill="1" applyBorder="1" applyAlignment="1">
      <alignment horizontal="left" vertical="center" wrapText="1"/>
    </xf>
    <xf numFmtId="0" fontId="49" fillId="2" borderId="339" xfId="0" applyFont="1" applyFill="1" applyBorder="1" applyAlignment="1">
      <alignment horizontal="left" vertical="center" wrapText="1"/>
    </xf>
    <xf numFmtId="0" fontId="49" fillId="2" borderId="138" xfId="0" applyFont="1" applyFill="1" applyBorder="1" applyAlignment="1">
      <alignment horizontal="left" vertical="center" wrapText="1"/>
    </xf>
    <xf numFmtId="0" fontId="49" fillId="2" borderId="337" xfId="0" applyFont="1" applyFill="1" applyBorder="1" applyAlignment="1">
      <alignment horizontal="left" vertical="center" wrapText="1"/>
    </xf>
    <xf numFmtId="0" fontId="49" fillId="2" borderId="333" xfId="0" applyFont="1" applyFill="1" applyBorder="1" applyAlignment="1">
      <alignment horizontal="left" vertical="center" wrapText="1"/>
    </xf>
    <xf numFmtId="0" fontId="49" fillId="2" borderId="340" xfId="0" applyFont="1" applyFill="1" applyBorder="1" applyAlignment="1">
      <alignment horizontal="left" vertical="center" wrapText="1"/>
    </xf>
    <xf numFmtId="0" fontId="49" fillId="0" borderId="334" xfId="0" applyFont="1" applyBorder="1" applyAlignment="1">
      <alignment horizontal="left" vertical="center" wrapText="1"/>
    </xf>
    <xf numFmtId="0" fontId="48" fillId="0" borderId="23" xfId="0" applyFont="1" applyBorder="1" applyAlignment="1">
      <alignment vertical="center" wrapText="1"/>
    </xf>
    <xf numFmtId="0" fontId="48" fillId="0" borderId="3" xfId="0" applyFont="1" applyBorder="1" applyAlignment="1">
      <alignment vertical="center" wrapText="1"/>
    </xf>
    <xf numFmtId="0" fontId="48" fillId="0" borderId="18" xfId="0" applyFont="1" applyBorder="1" applyAlignment="1">
      <alignment vertical="center" wrapText="1"/>
    </xf>
    <xf numFmtId="0" fontId="48" fillId="0" borderId="24" xfId="0" applyFont="1" applyBorder="1" applyAlignment="1">
      <alignment vertical="center" wrapText="1"/>
    </xf>
    <xf numFmtId="0" fontId="48" fillId="0" borderId="4" xfId="0" applyFont="1" applyBorder="1" applyAlignment="1">
      <alignment vertical="center" wrapText="1"/>
    </xf>
    <xf numFmtId="0" fontId="48" fillId="0" borderId="19" xfId="0" applyFont="1" applyBorder="1" applyAlignment="1">
      <alignment vertical="center" wrapText="1"/>
    </xf>
    <xf numFmtId="0" fontId="53" fillId="14" borderId="47" xfId="0" applyFont="1" applyFill="1" applyBorder="1" applyAlignment="1">
      <alignment horizontal="left" vertical="center" wrapText="1"/>
    </xf>
    <xf numFmtId="0" fontId="53" fillId="14" borderId="53" xfId="0" applyFont="1" applyFill="1" applyBorder="1" applyAlignment="1">
      <alignment horizontal="left" vertical="center" wrapText="1"/>
    </xf>
    <xf numFmtId="0" fontId="48" fillId="19" borderId="76" xfId="0" applyFont="1" applyFill="1" applyBorder="1" applyAlignment="1">
      <alignment horizontal="left" vertical="center" wrapText="1"/>
    </xf>
    <xf numFmtId="0" fontId="48" fillId="19" borderId="260" xfId="0" applyFont="1" applyFill="1" applyBorder="1" applyAlignment="1">
      <alignment horizontal="left" vertical="center" wrapText="1"/>
    </xf>
    <xf numFmtId="0" fontId="48" fillId="19" borderId="4" xfId="0" applyFont="1" applyFill="1" applyBorder="1" applyAlignment="1">
      <alignment horizontal="left" vertical="center" wrapText="1"/>
    </xf>
    <xf numFmtId="0" fontId="48" fillId="19" borderId="0" xfId="0" applyFont="1" applyFill="1" applyAlignment="1">
      <alignment horizontal="left" vertical="center" wrapText="1"/>
    </xf>
    <xf numFmtId="0" fontId="48" fillId="19" borderId="29" xfId="0" applyFont="1" applyFill="1" applyBorder="1" applyAlignment="1">
      <alignment horizontal="left" vertical="center" wrapText="1"/>
    </xf>
    <xf numFmtId="0" fontId="48" fillId="19" borderId="25" xfId="0" applyFont="1" applyFill="1" applyBorder="1" applyAlignment="1">
      <alignment horizontal="left" vertical="center" wrapText="1"/>
    </xf>
    <xf numFmtId="0" fontId="49" fillId="19" borderId="138" xfId="0" applyFont="1" applyFill="1" applyBorder="1" applyAlignment="1">
      <alignment horizontal="left" vertical="center" wrapText="1"/>
    </xf>
    <xf numFmtId="0" fontId="49" fillId="19" borderId="334" xfId="0" applyFont="1" applyFill="1" applyBorder="1" applyAlignment="1">
      <alignment horizontal="left" vertical="center" wrapText="1"/>
    </xf>
    <xf numFmtId="0" fontId="48" fillId="6" borderId="33" xfId="0" applyFont="1" applyFill="1" applyBorder="1" applyAlignment="1">
      <alignment horizontal="left" vertical="center" wrapText="1"/>
    </xf>
    <xf numFmtId="0" fontId="48" fillId="6" borderId="3" xfId="0" applyFont="1" applyFill="1" applyBorder="1" applyAlignment="1">
      <alignment horizontal="left" vertical="center" wrapText="1"/>
    </xf>
    <xf numFmtId="0" fontId="48" fillId="6" borderId="28" xfId="0" applyFont="1" applyFill="1" applyBorder="1" applyAlignment="1">
      <alignment horizontal="left" vertical="center" wrapText="1"/>
    </xf>
    <xf numFmtId="0" fontId="48" fillId="6" borderId="202" xfId="0" applyFont="1" applyFill="1" applyBorder="1" applyAlignment="1">
      <alignment horizontal="left" vertical="center" wrapText="1"/>
    </xf>
    <xf numFmtId="0" fontId="48" fillId="6" borderId="4" xfId="0" applyFont="1" applyFill="1" applyBorder="1" applyAlignment="1">
      <alignment horizontal="left" vertical="center" wrapText="1"/>
    </xf>
    <xf numFmtId="0" fontId="48" fillId="6" borderId="14" xfId="0" applyFont="1" applyFill="1" applyBorder="1" applyAlignment="1">
      <alignment horizontal="left" vertical="center" wrapText="1"/>
    </xf>
    <xf numFmtId="0" fontId="48" fillId="6" borderId="239" xfId="0" applyFont="1" applyFill="1" applyBorder="1" applyAlignment="1">
      <alignment horizontal="left" vertical="center" wrapText="1"/>
    </xf>
    <xf numFmtId="0" fontId="48" fillId="6" borderId="206" xfId="0" applyFont="1" applyFill="1" applyBorder="1" applyAlignment="1">
      <alignment horizontal="left" vertical="center" wrapText="1"/>
    </xf>
    <xf numFmtId="0" fontId="48" fillId="6" borderId="235" xfId="0" applyFont="1" applyFill="1" applyBorder="1" applyAlignment="1">
      <alignment horizontal="left" vertical="center" wrapText="1"/>
    </xf>
    <xf numFmtId="0" fontId="48" fillId="0" borderId="33" xfId="0" applyFont="1" applyBorder="1" applyAlignment="1">
      <alignment vertical="center" wrapText="1"/>
    </xf>
    <xf numFmtId="0" fontId="48" fillId="0" borderId="202" xfId="0" applyFont="1" applyBorder="1" applyAlignment="1">
      <alignment vertical="center" wrapText="1"/>
    </xf>
    <xf numFmtId="0" fontId="49" fillId="19" borderId="353" xfId="0" applyFont="1" applyFill="1" applyBorder="1" applyAlignment="1">
      <alignment horizontal="left" vertical="center" wrapText="1"/>
    </xf>
    <xf numFmtId="0" fontId="49" fillId="19" borderId="260" xfId="0" applyFont="1" applyFill="1" applyBorder="1" applyAlignment="1">
      <alignment horizontal="left" vertical="center" wrapText="1"/>
    </xf>
    <xf numFmtId="0" fontId="48" fillId="6" borderId="29" xfId="0" applyFont="1" applyFill="1" applyBorder="1" applyAlignment="1">
      <alignment horizontal="left" vertical="center" wrapText="1"/>
    </xf>
    <xf numFmtId="0" fontId="48" fillId="0" borderId="4" xfId="0" applyFont="1" applyBorder="1" applyAlignment="1" applyProtection="1">
      <alignment horizontal="left" vertical="center" wrapText="1"/>
      <protection locked="0"/>
    </xf>
    <xf numFmtId="0" fontId="48" fillId="0" borderId="29" xfId="0" applyFont="1" applyBorder="1" applyAlignment="1" applyProtection="1">
      <alignment horizontal="left" vertical="center" wrapText="1"/>
      <protection locked="0"/>
    </xf>
    <xf numFmtId="0" fontId="48" fillId="0" borderId="3" xfId="0" applyFont="1" applyBorder="1" applyAlignment="1" applyProtection="1">
      <alignment horizontal="left" vertical="center" wrapText="1"/>
      <protection locked="0"/>
    </xf>
    <xf numFmtId="0" fontId="48" fillId="0" borderId="28" xfId="0" applyFont="1" applyBorder="1" applyAlignment="1" applyProtection="1">
      <alignment horizontal="left" vertical="center" wrapText="1"/>
      <protection locked="0"/>
    </xf>
    <xf numFmtId="0" fontId="48" fillId="0" borderId="19" xfId="0" applyFont="1" applyBorder="1" applyAlignment="1" applyProtection="1">
      <alignment horizontal="left" vertical="center" wrapText="1"/>
      <protection locked="0"/>
    </xf>
    <xf numFmtId="0" fontId="49" fillId="0" borderId="335" xfId="0" applyFont="1" applyBorder="1" applyAlignment="1" applyProtection="1">
      <alignment horizontal="left" vertical="center" wrapText="1"/>
      <protection locked="0"/>
    </xf>
    <xf numFmtId="0" fontId="49" fillId="0" borderId="138" xfId="0" applyFont="1" applyBorder="1" applyAlignment="1" applyProtection="1">
      <alignment horizontal="left" vertical="center" wrapText="1"/>
      <protection locked="0"/>
    </xf>
    <xf numFmtId="0" fontId="49" fillId="0" borderId="337" xfId="0" applyFont="1" applyBorder="1" applyAlignment="1" applyProtection="1">
      <alignment horizontal="left" vertical="center" wrapText="1"/>
      <protection locked="0"/>
    </xf>
    <xf numFmtId="0" fontId="49" fillId="0" borderId="333" xfId="0" applyFont="1" applyBorder="1" applyAlignment="1" applyProtection="1">
      <alignment horizontal="left" vertical="center" wrapText="1"/>
      <protection locked="0"/>
    </xf>
    <xf numFmtId="0" fontId="49" fillId="0" borderId="340" xfId="0" applyFont="1" applyBorder="1" applyAlignment="1" applyProtection="1">
      <alignment horizontal="left" vertical="center" wrapText="1"/>
      <protection locked="0"/>
    </xf>
    <xf numFmtId="0" fontId="49" fillId="0" borderId="354" xfId="0" applyFont="1" applyBorder="1" applyAlignment="1" applyProtection="1">
      <alignment horizontal="left" vertical="center" wrapText="1"/>
      <protection locked="0"/>
    </xf>
    <xf numFmtId="0" fontId="48" fillId="0" borderId="84" xfId="0" applyFont="1" applyBorder="1" applyAlignment="1" applyProtection="1">
      <alignment horizontal="left" vertical="center" wrapText="1"/>
      <protection locked="0"/>
    </xf>
    <xf numFmtId="0" fontId="48" fillId="0" borderId="52" xfId="0" applyFont="1" applyBorder="1" applyAlignment="1" applyProtection="1">
      <alignment horizontal="left" vertical="center" wrapText="1"/>
      <protection locked="0"/>
    </xf>
    <xf numFmtId="0" fontId="48" fillId="0" borderId="75" xfId="0" applyFont="1" applyBorder="1" applyAlignment="1" applyProtection="1">
      <alignment horizontal="left" vertical="center" wrapText="1"/>
      <protection locked="0"/>
    </xf>
    <xf numFmtId="0" fontId="48" fillId="0" borderId="33" xfId="0" applyFont="1" applyBorder="1" applyAlignment="1" applyProtection="1">
      <alignment horizontal="left" vertical="center" wrapText="1"/>
      <protection locked="0"/>
    </xf>
    <xf numFmtId="0" fontId="48" fillId="0" borderId="202" xfId="0" applyFont="1" applyBorder="1" applyAlignment="1" applyProtection="1">
      <alignment horizontal="left" vertical="center" wrapText="1"/>
      <protection locked="0"/>
    </xf>
    <xf numFmtId="0" fontId="48" fillId="0" borderId="24" xfId="0" applyFont="1" applyBorder="1" applyAlignment="1" applyProtection="1">
      <alignment horizontal="left" vertical="center" wrapText="1"/>
      <protection locked="0"/>
    </xf>
    <xf numFmtId="0" fontId="48" fillId="0" borderId="20" xfId="0" applyFont="1" applyBorder="1" applyAlignment="1" applyProtection="1">
      <alignment horizontal="left" vertical="center" wrapText="1"/>
      <protection locked="0"/>
    </xf>
    <xf numFmtId="0" fontId="48" fillId="0" borderId="0" xfId="0" applyFont="1" applyAlignment="1" applyProtection="1">
      <alignment horizontal="left" vertical="center" wrapText="1"/>
      <protection locked="0"/>
    </xf>
    <xf numFmtId="0" fontId="48" fillId="0" borderId="33" xfId="0" applyFont="1" applyBorder="1" applyAlignment="1" applyProtection="1">
      <alignment horizontal="center" vertical="center" wrapText="1"/>
      <protection locked="0"/>
    </xf>
    <xf numFmtId="0" fontId="48" fillId="0" borderId="28" xfId="0" applyFont="1" applyBorder="1" applyAlignment="1" applyProtection="1">
      <alignment horizontal="center" vertical="center" wrapText="1"/>
      <protection locked="0"/>
    </xf>
    <xf numFmtId="0" fontId="48" fillId="0" borderId="31" xfId="0" applyFont="1" applyBorder="1" applyAlignment="1" applyProtection="1">
      <alignment horizontal="center" vertical="center" wrapText="1"/>
      <protection locked="0"/>
    </xf>
    <xf numFmtId="0" fontId="48" fillId="0" borderId="25" xfId="0" applyFont="1" applyBorder="1" applyAlignment="1" applyProtection="1">
      <alignment horizontal="center" vertical="center" wrapText="1"/>
      <protection locked="0"/>
    </xf>
    <xf numFmtId="0" fontId="48" fillId="0" borderId="267" xfId="0" applyFont="1" applyBorder="1" applyAlignment="1" applyProtection="1">
      <alignment horizontal="left" vertical="center" wrapText="1"/>
      <protection locked="0"/>
    </xf>
    <xf numFmtId="0" fontId="48" fillId="0" borderId="332" xfId="0" applyFont="1" applyBorder="1" applyAlignment="1" applyProtection="1">
      <alignment horizontal="left" vertical="center" wrapText="1"/>
      <protection locked="0"/>
    </xf>
    <xf numFmtId="0" fontId="48" fillId="6" borderId="3" xfId="0" applyFont="1" applyFill="1" applyBorder="1" applyAlignment="1" applyProtection="1">
      <alignment horizontal="left" vertical="center" wrapText="1"/>
      <protection locked="0"/>
    </xf>
    <xf numFmtId="0" fontId="48" fillId="6" borderId="28" xfId="0" applyFont="1" applyFill="1" applyBorder="1" applyAlignment="1" applyProtection="1">
      <alignment horizontal="left" vertical="center" wrapText="1"/>
      <protection locked="0"/>
    </xf>
    <xf numFmtId="0" fontId="48" fillId="6" borderId="4" xfId="0" applyFont="1" applyFill="1" applyBorder="1" applyAlignment="1" applyProtection="1">
      <alignment horizontal="left" vertical="center" wrapText="1"/>
      <protection locked="0"/>
    </xf>
    <xf numFmtId="0" fontId="48" fillId="6" borderId="29" xfId="0" applyFont="1" applyFill="1" applyBorder="1" applyAlignment="1" applyProtection="1">
      <alignment horizontal="left" vertical="center" wrapText="1"/>
      <protection locked="0"/>
    </xf>
    <xf numFmtId="0" fontId="49" fillId="6" borderId="346" xfId="0" applyFont="1" applyFill="1" applyBorder="1" applyAlignment="1" applyProtection="1">
      <alignment horizontal="center" vertical="center" wrapText="1"/>
      <protection locked="0"/>
    </xf>
    <xf numFmtId="0" fontId="49" fillId="6" borderId="138" xfId="0" applyFont="1" applyFill="1" applyBorder="1" applyAlignment="1" applyProtection="1">
      <alignment horizontal="center" vertical="center" wrapText="1"/>
      <protection locked="0"/>
    </xf>
    <xf numFmtId="0" fontId="49" fillId="6" borderId="344" xfId="0" applyFont="1" applyFill="1" applyBorder="1" applyAlignment="1" applyProtection="1">
      <alignment horizontal="center" vertical="center" wrapText="1"/>
      <protection locked="0"/>
    </xf>
    <xf numFmtId="0" fontId="49" fillId="6" borderId="346" xfId="0" applyFont="1" applyFill="1" applyBorder="1" applyAlignment="1" applyProtection="1">
      <alignment horizontal="left" vertical="center" wrapText="1" indent="1"/>
      <protection locked="0"/>
    </xf>
    <xf numFmtId="0" fontId="49" fillId="6" borderId="138" xfId="0" applyFont="1" applyFill="1" applyBorder="1" applyAlignment="1" applyProtection="1">
      <alignment horizontal="left" vertical="center" wrapText="1" indent="1"/>
      <protection locked="0"/>
    </xf>
    <xf numFmtId="0" fontId="49" fillId="6" borderId="344" xfId="0" applyFont="1" applyFill="1" applyBorder="1" applyAlignment="1" applyProtection="1">
      <alignment horizontal="left" vertical="center" wrapText="1" indent="1"/>
      <protection locked="0"/>
    </xf>
    <xf numFmtId="0" fontId="48" fillId="19" borderId="72" xfId="0" applyFont="1" applyFill="1" applyBorder="1" applyAlignment="1">
      <alignment horizontal="center" vertical="center" wrapText="1"/>
    </xf>
    <xf numFmtId="0" fontId="48" fillId="19" borderId="61" xfId="0" applyFont="1" applyFill="1" applyBorder="1" applyAlignment="1">
      <alignment horizontal="center" vertical="center" wrapText="1"/>
    </xf>
    <xf numFmtId="0" fontId="48" fillId="19" borderId="62" xfId="0" applyFont="1" applyFill="1" applyBorder="1" applyAlignment="1">
      <alignment horizontal="center" vertical="center" wrapText="1"/>
    </xf>
    <xf numFmtId="0" fontId="49" fillId="19" borderId="201" xfId="0" applyFont="1" applyFill="1" applyBorder="1" applyAlignment="1">
      <alignment horizontal="center" vertical="center" wrapText="1"/>
    </xf>
    <xf numFmtId="0" fontId="49" fillId="19" borderId="60" xfId="0" applyFont="1" applyFill="1" applyBorder="1" applyAlignment="1">
      <alignment horizontal="center" vertical="center" wrapText="1"/>
    </xf>
    <xf numFmtId="0" fontId="49" fillId="19" borderId="200" xfId="0" applyFont="1" applyFill="1" applyBorder="1" applyAlignment="1">
      <alignment horizontal="center" vertical="center" wrapText="1"/>
    </xf>
    <xf numFmtId="0" fontId="48" fillId="0" borderId="201" xfId="0" applyFont="1" applyBorder="1" applyAlignment="1">
      <alignment horizontal="center" vertical="center" wrapText="1"/>
    </xf>
    <xf numFmtId="0" fontId="48" fillId="0" borderId="60" xfId="0" applyFont="1" applyBorder="1" applyAlignment="1">
      <alignment horizontal="center" vertical="center" wrapText="1"/>
    </xf>
    <xf numFmtId="0" fontId="48" fillId="0" borderId="200" xfId="0" applyFont="1" applyBorder="1" applyAlignment="1">
      <alignment horizontal="center" vertical="center" wrapText="1"/>
    </xf>
    <xf numFmtId="0" fontId="48" fillId="0" borderId="19" xfId="0" applyFont="1" applyBorder="1" applyAlignment="1">
      <alignment horizontal="center" vertical="center" wrapText="1"/>
    </xf>
    <xf numFmtId="0" fontId="49" fillId="0" borderId="33" xfId="0" applyFont="1" applyBorder="1" applyAlignment="1">
      <alignment horizontal="left" vertical="center" wrapText="1"/>
    </xf>
    <xf numFmtId="0" fontId="49" fillId="0" borderId="3" xfId="0" applyFont="1" applyBorder="1" applyAlignment="1">
      <alignment horizontal="left" vertical="center" wrapText="1"/>
    </xf>
    <xf numFmtId="0" fontId="49" fillId="0" borderId="12" xfId="0" applyFont="1" applyBorder="1" applyAlignment="1">
      <alignment horizontal="left" vertical="center" wrapText="1"/>
    </xf>
    <xf numFmtId="0" fontId="49" fillId="0" borderId="7" xfId="0" applyFont="1" applyBorder="1" applyAlignment="1">
      <alignment horizontal="left" vertical="center" wrapText="1"/>
    </xf>
    <xf numFmtId="0" fontId="49" fillId="14" borderId="7" xfId="0" applyFont="1" applyFill="1" applyBorder="1" applyAlignment="1">
      <alignment horizontal="left" vertical="center" wrapText="1"/>
    </xf>
    <xf numFmtId="0" fontId="49" fillId="14" borderId="3" xfId="0" applyFont="1" applyFill="1" applyBorder="1" applyAlignment="1">
      <alignment horizontal="left" vertical="center" wrapText="1"/>
    </xf>
    <xf numFmtId="0" fontId="49" fillId="14" borderId="28" xfId="0" applyFont="1" applyFill="1" applyBorder="1" applyAlignment="1">
      <alignment horizontal="left" vertical="center" wrapText="1"/>
    </xf>
    <xf numFmtId="0" fontId="49" fillId="14" borderId="18" xfId="0" applyFont="1" applyFill="1" applyBorder="1" applyAlignment="1">
      <alignment horizontal="left" vertical="center" wrapText="1"/>
    </xf>
    <xf numFmtId="0" fontId="49" fillId="19" borderId="24" xfId="0" applyFont="1" applyFill="1" applyBorder="1" applyAlignment="1">
      <alignment horizontal="left" vertical="center" wrapText="1"/>
    </xf>
    <xf numFmtId="0" fontId="49" fillId="19" borderId="104" xfId="0" applyFont="1" applyFill="1" applyBorder="1" applyAlignment="1">
      <alignment horizontal="left" vertical="center" wrapText="1"/>
    </xf>
    <xf numFmtId="0" fontId="49" fillId="19" borderId="4" xfId="0" applyFont="1" applyFill="1" applyBorder="1" applyAlignment="1">
      <alignment horizontal="left" vertical="center" wrapText="1"/>
    </xf>
    <xf numFmtId="0" fontId="49" fillId="19" borderId="60" xfId="0" applyFont="1" applyFill="1" applyBorder="1" applyAlignment="1">
      <alignment horizontal="left" vertical="center" wrapText="1"/>
    </xf>
    <xf numFmtId="0" fontId="49" fillId="19" borderId="29" xfId="0" applyFont="1" applyFill="1" applyBorder="1" applyAlignment="1">
      <alignment horizontal="left" vertical="center" wrapText="1"/>
    </xf>
    <xf numFmtId="0" fontId="49" fillId="19" borderId="200" xfId="0" applyFont="1" applyFill="1" applyBorder="1" applyAlignment="1">
      <alignment horizontal="left" vertical="center" wrapText="1"/>
    </xf>
    <xf numFmtId="0" fontId="49" fillId="19" borderId="0" xfId="0" applyFont="1" applyFill="1" applyAlignment="1">
      <alignment horizontal="center" vertical="center" wrapText="1"/>
    </xf>
    <xf numFmtId="0" fontId="49" fillId="19" borderId="25" xfId="0" applyFont="1" applyFill="1" applyBorder="1" applyAlignment="1">
      <alignment horizontal="center" vertical="center" wrapText="1"/>
    </xf>
    <xf numFmtId="0" fontId="48" fillId="2" borderId="33" xfId="0" applyFont="1" applyFill="1" applyBorder="1" applyAlignment="1">
      <alignment horizontal="center" vertical="center" wrapText="1"/>
    </xf>
    <xf numFmtId="0" fontId="48" fillId="2" borderId="3" xfId="0" applyFont="1" applyFill="1" applyBorder="1" applyAlignment="1">
      <alignment horizontal="center" vertical="center" wrapText="1"/>
    </xf>
    <xf numFmtId="0" fontId="48" fillId="2" borderId="28" xfId="0" applyFont="1" applyFill="1" applyBorder="1" applyAlignment="1">
      <alignment horizontal="center" vertical="center" wrapText="1"/>
    </xf>
    <xf numFmtId="0" fontId="49" fillId="2" borderId="33" xfId="0" applyFont="1" applyFill="1" applyBorder="1" applyAlignment="1">
      <alignment horizontal="left" vertical="center" wrapText="1"/>
    </xf>
    <xf numFmtId="0" fontId="49" fillId="2" borderId="3" xfId="0" applyFont="1" applyFill="1" applyBorder="1" applyAlignment="1">
      <alignment horizontal="left" vertical="center" wrapText="1"/>
    </xf>
    <xf numFmtId="0" fontId="49" fillId="2" borderId="12" xfId="0" applyFont="1" applyFill="1" applyBorder="1" applyAlignment="1">
      <alignment horizontal="left" vertical="center" wrapText="1"/>
    </xf>
    <xf numFmtId="0" fontId="49" fillId="2" borderId="28" xfId="0" applyFont="1" applyFill="1" applyBorder="1" applyAlignment="1">
      <alignment horizontal="left" vertical="center" wrapText="1"/>
    </xf>
    <xf numFmtId="0" fontId="48" fillId="0" borderId="31" xfId="0" applyFont="1" applyBorder="1" applyAlignment="1">
      <alignment horizontal="left" vertical="center" wrapText="1"/>
    </xf>
    <xf numFmtId="0" fontId="48" fillId="0" borderId="0" xfId="0" applyFont="1" applyAlignment="1">
      <alignment horizontal="left" vertical="center" wrapText="1"/>
    </xf>
    <xf numFmtId="0" fontId="48" fillId="0" borderId="25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9" fillId="14" borderId="333" xfId="0" applyFont="1" applyFill="1" applyBorder="1" applyAlignment="1">
      <alignment horizontal="left" vertical="center" wrapText="1"/>
    </xf>
    <xf numFmtId="0" fontId="48" fillId="2" borderId="4" xfId="0" applyFont="1" applyFill="1" applyBorder="1" applyAlignment="1">
      <alignment vertical="center" wrapText="1"/>
    </xf>
    <xf numFmtId="0" fontId="48" fillId="2" borderId="19" xfId="0" applyFont="1" applyFill="1" applyBorder="1" applyAlignment="1">
      <alignment vertical="center" wrapText="1"/>
    </xf>
    <xf numFmtId="0" fontId="48" fillId="0" borderId="24" xfId="0" applyFont="1" applyBorder="1" applyAlignment="1">
      <alignment horizontal="center" vertical="center" wrapText="1"/>
    </xf>
    <xf numFmtId="0" fontId="48" fillId="6" borderId="24" xfId="0" applyFont="1" applyFill="1" applyBorder="1" applyAlignment="1">
      <alignment horizontal="center" vertical="center" wrapText="1"/>
    </xf>
    <xf numFmtId="0" fontId="48" fillId="6" borderId="4" xfId="0" applyFont="1" applyFill="1" applyBorder="1" applyAlignment="1">
      <alignment horizontal="center" vertical="center" wrapText="1"/>
    </xf>
    <xf numFmtId="0" fontId="48" fillId="6" borderId="29" xfId="0" applyFont="1" applyFill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 wrapText="1"/>
    </xf>
    <xf numFmtId="0" fontId="48" fillId="0" borderId="23" xfId="0" applyFont="1" applyBorder="1" applyAlignment="1">
      <alignment horizontal="center" vertical="center" wrapText="1"/>
    </xf>
    <xf numFmtId="0" fontId="48" fillId="0" borderId="104" xfId="0" applyFont="1" applyBorder="1" applyAlignment="1">
      <alignment vertical="center" wrapText="1"/>
    </xf>
    <xf numFmtId="0" fontId="48" fillId="0" borderId="60" xfId="0" applyFont="1" applyBorder="1" applyAlignment="1">
      <alignment vertical="center" wrapText="1"/>
    </xf>
    <xf numFmtId="0" fontId="48" fillId="0" borderId="15" xfId="0" applyFont="1" applyBorder="1" applyAlignment="1">
      <alignment horizontal="left" vertical="center" wrapText="1"/>
    </xf>
    <xf numFmtId="0" fontId="48" fillId="0" borderId="8" xfId="0" applyFont="1" applyBorder="1" applyAlignment="1">
      <alignment horizontal="left" vertical="center" wrapText="1"/>
    </xf>
    <xf numFmtId="0" fontId="48" fillId="0" borderId="20" xfId="0" applyFont="1" applyBorder="1" applyAlignment="1">
      <alignment horizontal="left" vertical="center" wrapText="1"/>
    </xf>
    <xf numFmtId="0" fontId="49" fillId="2" borderId="227" xfId="0" applyFont="1" applyFill="1" applyBorder="1" applyAlignment="1">
      <alignment vertical="center" wrapText="1"/>
    </xf>
    <xf numFmtId="0" fontId="49" fillId="2" borderId="209" xfId="0" applyFont="1" applyFill="1" applyBorder="1" applyAlignment="1">
      <alignment vertical="center" wrapText="1"/>
    </xf>
    <xf numFmtId="0" fontId="48" fillId="17" borderId="429" xfId="0" applyFont="1" applyFill="1" applyBorder="1" applyAlignment="1">
      <alignment horizontal="center" vertical="center"/>
    </xf>
    <xf numFmtId="0" fontId="48" fillId="17" borderId="0" xfId="0" applyFont="1" applyFill="1" applyAlignment="1">
      <alignment horizontal="center" vertical="center"/>
    </xf>
    <xf numFmtId="0" fontId="48" fillId="17" borderId="30" xfId="0" applyFont="1" applyFill="1" applyBorder="1" applyAlignment="1">
      <alignment horizontal="center" vertical="center"/>
    </xf>
    <xf numFmtId="0" fontId="49" fillId="19" borderId="66" xfId="0" applyFont="1" applyFill="1" applyBorder="1" applyAlignment="1">
      <alignment horizontal="left" vertical="center" wrapText="1"/>
    </xf>
    <xf numFmtId="0" fontId="49" fillId="19" borderId="61" xfId="0" applyFont="1" applyFill="1" applyBorder="1" applyAlignment="1">
      <alignment horizontal="left" vertical="center" wrapText="1"/>
    </xf>
    <xf numFmtId="0" fontId="49" fillId="19" borderId="62" xfId="0" applyFont="1" applyFill="1" applyBorder="1" applyAlignment="1">
      <alignment horizontal="left" vertical="center" wrapText="1"/>
    </xf>
    <xf numFmtId="0" fontId="49" fillId="2" borderId="350" xfId="0" applyFont="1" applyFill="1" applyBorder="1" applyAlignment="1">
      <alignment horizontal="left" vertical="center" wrapText="1"/>
    </xf>
    <xf numFmtId="0" fontId="49" fillId="2" borderId="342" xfId="0" applyFont="1" applyFill="1" applyBorder="1" applyAlignment="1">
      <alignment horizontal="left" vertical="center" wrapText="1"/>
    </xf>
    <xf numFmtId="0" fontId="49" fillId="2" borderId="346" xfId="0" applyFont="1" applyFill="1" applyBorder="1" applyAlignment="1">
      <alignment horizontal="left" vertical="center" wrapText="1"/>
    </xf>
    <xf numFmtId="0" fontId="49" fillId="2" borderId="351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48" fillId="2" borderId="33" xfId="0" applyFont="1" applyFill="1" applyBorder="1" applyAlignment="1">
      <alignment horizontal="left" vertical="center" wrapText="1"/>
    </xf>
    <xf numFmtId="0" fontId="48" fillId="2" borderId="3" xfId="0" applyFont="1" applyFill="1" applyBorder="1" applyAlignment="1">
      <alignment horizontal="left" vertical="center" wrapText="1"/>
    </xf>
    <xf numFmtId="0" fontId="48" fillId="17" borderId="63" xfId="0" applyFont="1" applyFill="1" applyBorder="1" applyAlignment="1">
      <alignment horizontal="center" vertical="center" wrapText="1"/>
    </xf>
    <xf numFmtId="0" fontId="48" fillId="17" borderId="117" xfId="0" applyFont="1" applyFill="1" applyBorder="1" applyAlignment="1">
      <alignment horizontal="center" vertical="center" wrapText="1"/>
    </xf>
    <xf numFmtId="0" fontId="49" fillId="14" borderId="104" xfId="0" applyFont="1" applyFill="1" applyBorder="1" applyAlignment="1">
      <alignment vertical="center" wrapText="1"/>
    </xf>
    <xf numFmtId="0" fontId="49" fillId="14" borderId="60" xfId="0" applyFont="1" applyFill="1" applyBorder="1" applyAlignment="1">
      <alignment vertical="center" wrapText="1"/>
    </xf>
    <xf numFmtId="0" fontId="49" fillId="14" borderId="200" xfId="0" applyFont="1" applyFill="1" applyBorder="1" applyAlignment="1">
      <alignment vertical="center" wrapText="1"/>
    </xf>
    <xf numFmtId="0" fontId="48" fillId="0" borderId="61" xfId="0" applyFont="1" applyBorder="1" applyAlignment="1">
      <alignment vertical="center" wrapText="1"/>
    </xf>
    <xf numFmtId="0" fontId="49" fillId="0" borderId="201" xfId="0" applyFont="1" applyBorder="1" applyAlignment="1">
      <alignment vertical="center" wrapText="1"/>
    </xf>
    <xf numFmtId="0" fontId="49" fillId="0" borderId="60" xfId="0" applyFont="1" applyBorder="1" applyAlignment="1">
      <alignment vertical="center" wrapText="1"/>
    </xf>
    <xf numFmtId="0" fontId="49" fillId="0" borderId="116" xfId="0" applyFont="1" applyBorder="1" applyAlignment="1">
      <alignment vertical="center" wrapText="1"/>
    </xf>
    <xf numFmtId="0" fontId="49" fillId="0" borderId="117" xfId="0" applyFont="1" applyBorder="1" applyAlignment="1">
      <alignment vertical="center" wrapText="1"/>
    </xf>
    <xf numFmtId="0" fontId="49" fillId="0" borderId="105" xfId="0" applyFont="1" applyBorder="1" applyAlignment="1">
      <alignment vertical="center" wrapText="1"/>
    </xf>
    <xf numFmtId="0" fontId="48" fillId="0" borderId="66" xfId="0" applyFont="1" applyBorder="1" applyAlignment="1">
      <alignment vertical="center" wrapText="1"/>
    </xf>
    <xf numFmtId="0" fontId="48" fillId="0" borderId="65" xfId="0" applyFont="1" applyBorder="1" applyAlignment="1">
      <alignment vertical="center" wrapText="1"/>
    </xf>
    <xf numFmtId="0" fontId="49" fillId="0" borderId="104" xfId="0" applyFont="1" applyBorder="1" applyAlignment="1">
      <alignment vertical="center" wrapText="1"/>
    </xf>
    <xf numFmtId="0" fontId="48" fillId="14" borderId="66" xfId="0" applyFont="1" applyFill="1" applyBorder="1" applyAlignment="1">
      <alignment vertical="center" wrapText="1"/>
    </xf>
    <xf numFmtId="0" fontId="48" fillId="14" borderId="61" xfId="0" applyFont="1" applyFill="1" applyBorder="1" applyAlignment="1">
      <alignment vertical="center" wrapText="1"/>
    </xf>
    <xf numFmtId="0" fontId="48" fillId="0" borderId="28" xfId="0" applyFont="1" applyBorder="1" applyAlignment="1">
      <alignment vertical="center" wrapText="1"/>
    </xf>
    <xf numFmtId="0" fontId="48" fillId="0" borderId="72" xfId="0" applyFont="1" applyBorder="1" applyAlignment="1">
      <alignment vertical="center" wrapText="1"/>
    </xf>
    <xf numFmtId="0" fontId="48" fillId="0" borderId="62" xfId="0" applyFont="1" applyBorder="1" applyAlignment="1">
      <alignment vertical="center" wrapText="1"/>
    </xf>
    <xf numFmtId="0" fontId="49" fillId="0" borderId="200" xfId="0" applyFont="1" applyBorder="1" applyAlignment="1">
      <alignment vertical="center" wrapText="1"/>
    </xf>
    <xf numFmtId="0" fontId="49" fillId="14" borderId="117" xfId="0" applyFont="1" applyFill="1" applyBorder="1" applyAlignment="1">
      <alignment vertical="center" wrapText="1"/>
    </xf>
    <xf numFmtId="0" fontId="48" fillId="19" borderId="33" xfId="0" applyFont="1" applyFill="1" applyBorder="1" applyAlignment="1">
      <alignment vertical="center" wrapText="1"/>
    </xf>
    <xf numFmtId="0" fontId="48" fillId="19" borderId="3" xfId="0" applyFont="1" applyFill="1" applyBorder="1" applyAlignment="1">
      <alignment vertical="center" wrapText="1"/>
    </xf>
    <xf numFmtId="0" fontId="48" fillId="19" borderId="28" xfId="0" applyFont="1" applyFill="1" applyBorder="1" applyAlignment="1">
      <alignment vertical="center" wrapText="1"/>
    </xf>
    <xf numFmtId="0" fontId="48" fillId="19" borderId="72" xfId="0" applyFont="1" applyFill="1" applyBorder="1" applyAlignment="1">
      <alignment vertical="center" wrapText="1"/>
    </xf>
    <xf numFmtId="0" fontId="48" fillId="19" borderId="61" xfId="0" applyFont="1" applyFill="1" applyBorder="1" applyAlignment="1">
      <alignment vertical="center" wrapText="1"/>
    </xf>
    <xf numFmtId="0" fontId="48" fillId="19" borderId="62" xfId="0" applyFont="1" applyFill="1" applyBorder="1" applyAlignment="1">
      <alignment vertical="center" wrapText="1"/>
    </xf>
    <xf numFmtId="0" fontId="49" fillId="19" borderId="201" xfId="0" applyFont="1" applyFill="1" applyBorder="1" applyAlignment="1">
      <alignment vertical="center" wrapText="1"/>
    </xf>
    <xf numFmtId="0" fontId="49" fillId="19" borderId="60" xfId="0" applyFont="1" applyFill="1" applyBorder="1" applyAlignment="1">
      <alignment vertical="center" wrapText="1"/>
    </xf>
    <xf numFmtId="0" fontId="49" fillId="19" borderId="200" xfId="0" applyFont="1" applyFill="1" applyBorder="1" applyAlignment="1">
      <alignment vertical="center" wrapText="1"/>
    </xf>
    <xf numFmtId="0" fontId="56" fillId="6" borderId="33" xfId="0" applyFont="1" applyFill="1" applyBorder="1" applyAlignment="1">
      <alignment vertical="center" wrapText="1"/>
    </xf>
    <xf numFmtId="0" fontId="56" fillId="6" borderId="3" xfId="0" applyFont="1" applyFill="1" applyBorder="1" applyAlignment="1">
      <alignment vertical="center" wrapText="1"/>
    </xf>
    <xf numFmtId="0" fontId="56" fillId="6" borderId="28" xfId="0" applyFont="1" applyFill="1" applyBorder="1" applyAlignment="1">
      <alignment vertical="center" wrapText="1"/>
    </xf>
    <xf numFmtId="0" fontId="56" fillId="6" borderId="72" xfId="0" applyFont="1" applyFill="1" applyBorder="1" applyAlignment="1">
      <alignment vertical="center" wrapText="1"/>
    </xf>
    <xf numFmtId="0" fontId="56" fillId="6" borderId="61" xfId="0" applyFont="1" applyFill="1" applyBorder="1" applyAlignment="1">
      <alignment vertical="center" wrapText="1"/>
    </xf>
    <xf numFmtId="0" fontId="56" fillId="6" borderId="62" xfId="0" applyFont="1" applyFill="1" applyBorder="1" applyAlignment="1">
      <alignment vertical="center" wrapText="1"/>
    </xf>
    <xf numFmtId="0" fontId="56" fillId="0" borderId="202" xfId="0" applyFont="1" applyBorder="1" applyAlignment="1">
      <alignment horizontal="left" vertical="center" wrapText="1"/>
    </xf>
    <xf numFmtId="0" fontId="56" fillId="0" borderId="4" xfId="0" applyFont="1" applyBorder="1" applyAlignment="1">
      <alignment horizontal="left" vertical="center" wrapText="1"/>
    </xf>
    <xf numFmtId="0" fontId="56" fillId="0" borderId="29" xfId="0" applyFont="1" applyBorder="1" applyAlignment="1">
      <alignment horizontal="left" vertical="center" wrapText="1"/>
    </xf>
    <xf numFmtId="0" fontId="56" fillId="0" borderId="33" xfId="0" applyFont="1" applyBorder="1" applyAlignment="1">
      <alignment horizontal="left" vertical="center" wrapText="1"/>
    </xf>
    <xf numFmtId="0" fontId="56" fillId="0" borderId="3" xfId="0" applyFont="1" applyBorder="1" applyAlignment="1">
      <alignment horizontal="left" vertical="center" wrapText="1"/>
    </xf>
    <xf numFmtId="0" fontId="56" fillId="0" borderId="28" xfId="0" applyFont="1" applyBorder="1" applyAlignment="1">
      <alignment horizontal="left" vertical="center" wrapText="1"/>
    </xf>
    <xf numFmtId="0" fontId="56" fillId="0" borderId="72" xfId="0" applyFont="1" applyBorder="1" applyAlignment="1">
      <alignment horizontal="left" vertical="center" wrapText="1"/>
    </xf>
    <xf numFmtId="0" fontId="56" fillId="0" borderId="61" xfId="0" applyFont="1" applyBorder="1" applyAlignment="1">
      <alignment horizontal="left" vertical="center" wrapText="1"/>
    </xf>
    <xf numFmtId="0" fontId="56" fillId="0" borderId="62" xfId="0" applyFont="1" applyBorder="1" applyAlignment="1">
      <alignment horizontal="left" vertical="center" wrapText="1"/>
    </xf>
    <xf numFmtId="0" fontId="56" fillId="14" borderId="362" xfId="0" applyFont="1" applyFill="1" applyBorder="1" applyAlignment="1">
      <alignment horizontal="left" vertical="center" wrapText="1"/>
    </xf>
    <xf numFmtId="0" fontId="56" fillId="14" borderId="359" xfId="0" applyFont="1" applyFill="1" applyBorder="1" applyAlignment="1">
      <alignment horizontal="left" vertical="center" wrapText="1"/>
    </xf>
    <xf numFmtId="0" fontId="56" fillId="2" borderId="33" xfId="0" applyFont="1" applyFill="1" applyBorder="1" applyAlignment="1">
      <alignment horizontal="left" vertical="center" wrapText="1"/>
    </xf>
    <xf numFmtId="0" fontId="56" fillId="2" borderId="3" xfId="0" applyFont="1" applyFill="1" applyBorder="1" applyAlignment="1">
      <alignment horizontal="left" vertical="center" wrapText="1"/>
    </xf>
    <xf numFmtId="0" fontId="56" fillId="2" borderId="18" xfId="0" applyFont="1" applyFill="1" applyBorder="1" applyAlignment="1">
      <alignment horizontal="left" vertical="center" wrapText="1"/>
    </xf>
    <xf numFmtId="0" fontId="56" fillId="0" borderId="72" xfId="0" applyFont="1" applyBorder="1" applyAlignment="1">
      <alignment horizontal="center" vertical="center" wrapText="1"/>
    </xf>
    <xf numFmtId="0" fontId="56" fillId="0" borderId="61" xfId="0" applyFont="1" applyBorder="1" applyAlignment="1">
      <alignment horizontal="center" vertical="center" wrapText="1"/>
    </xf>
    <xf numFmtId="0" fontId="56" fillId="0" borderId="65" xfId="0" applyFont="1" applyBorder="1" applyAlignment="1">
      <alignment horizontal="center" vertical="center" wrapText="1"/>
    </xf>
    <xf numFmtId="0" fontId="56" fillId="0" borderId="23" xfId="0" applyFont="1" applyBorder="1" applyAlignment="1">
      <alignment horizontal="left" vertical="center" wrapText="1"/>
    </xf>
    <xf numFmtId="0" fontId="56" fillId="0" borderId="66" xfId="0" applyFont="1" applyBorder="1" applyAlignment="1">
      <alignment horizontal="left" vertical="center" wrapText="1"/>
    </xf>
    <xf numFmtId="0" fontId="54" fillId="19" borderId="268" xfId="0" applyFont="1" applyFill="1" applyBorder="1" applyAlignment="1">
      <alignment horizontal="left" vertical="center" wrapText="1"/>
    </xf>
    <xf numFmtId="0" fontId="54" fillId="19" borderId="267" xfId="0" applyFont="1" applyFill="1" applyBorder="1" applyAlignment="1">
      <alignment horizontal="left" vertical="center" wrapText="1"/>
    </xf>
    <xf numFmtId="0" fontId="56" fillId="0" borderId="60" xfId="0" applyFont="1" applyBorder="1" applyAlignment="1">
      <alignment horizontal="left" vertical="center" wrapText="1"/>
    </xf>
    <xf numFmtId="0" fontId="56" fillId="0" borderId="200" xfId="0" applyFont="1" applyBorder="1" applyAlignment="1">
      <alignment horizontal="left" vertical="center" wrapText="1"/>
    </xf>
    <xf numFmtId="0" fontId="56" fillId="0" borderId="65" xfId="0" applyFont="1" applyBorder="1" applyAlignment="1">
      <alignment horizontal="left" vertical="center" wrapText="1"/>
    </xf>
    <xf numFmtId="0" fontId="56" fillId="0" borderId="81" xfId="0" applyFont="1" applyBorder="1" applyAlignment="1">
      <alignment horizontal="left" vertical="center" wrapText="1"/>
    </xf>
    <xf numFmtId="0" fontId="56" fillId="0" borderId="118" xfId="0" applyFont="1" applyBorder="1" applyAlignment="1">
      <alignment horizontal="left" vertical="center" wrapText="1"/>
    </xf>
    <xf numFmtId="0" fontId="56" fillId="0" borderId="135" xfId="0" applyFont="1" applyBorder="1" applyAlignment="1">
      <alignment horizontal="left" vertical="center" wrapText="1"/>
    </xf>
    <xf numFmtId="0" fontId="56" fillId="0" borderId="201" xfId="0" applyFont="1" applyBorder="1" applyAlignment="1">
      <alignment horizontal="left" vertical="center" wrapText="1"/>
    </xf>
    <xf numFmtId="0" fontId="58" fillId="0" borderId="332" xfId="0" applyFont="1" applyBorder="1" applyAlignment="1">
      <alignment horizontal="left" vertical="center" wrapText="1"/>
    </xf>
    <xf numFmtId="0" fontId="58" fillId="0" borderId="360" xfId="0" applyFont="1" applyBorder="1" applyAlignment="1">
      <alignment horizontal="left" vertical="center" wrapText="1"/>
    </xf>
    <xf numFmtId="0" fontId="54" fillId="14" borderId="201" xfId="0" applyFont="1" applyFill="1" applyBorder="1" applyAlignment="1">
      <alignment horizontal="left" vertical="center" wrapText="1"/>
    </xf>
    <xf numFmtId="0" fontId="54" fillId="14" borderId="200" xfId="0" applyFont="1" applyFill="1" applyBorder="1" applyAlignment="1">
      <alignment horizontal="left" vertical="center" wrapText="1"/>
    </xf>
    <xf numFmtId="0" fontId="56" fillId="2" borderId="201" xfId="0" applyFont="1" applyFill="1" applyBorder="1" applyAlignment="1">
      <alignment horizontal="left" vertical="center" wrapText="1"/>
    </xf>
    <xf numFmtId="0" fontId="56" fillId="2" borderId="60" xfId="0" applyFont="1" applyFill="1" applyBorder="1" applyAlignment="1">
      <alignment horizontal="left" vertical="center" wrapText="1"/>
    </xf>
    <xf numFmtId="0" fontId="56" fillId="2" borderId="105" xfId="0" applyFont="1" applyFill="1" applyBorder="1" applyAlignment="1">
      <alignment horizontal="left" vertical="center" wrapText="1"/>
    </xf>
    <xf numFmtId="0" fontId="56" fillId="2" borderId="72" xfId="0" applyFont="1" applyFill="1" applyBorder="1" applyAlignment="1">
      <alignment horizontal="left" vertical="center" wrapText="1"/>
    </xf>
    <xf numFmtId="0" fontId="56" fillId="2" borderId="61" xfId="0" applyFont="1" applyFill="1" applyBorder="1" applyAlignment="1">
      <alignment horizontal="left" vertical="center" wrapText="1"/>
    </xf>
    <xf numFmtId="0" fontId="56" fillId="2" borderId="65" xfId="0" applyFont="1" applyFill="1" applyBorder="1" applyAlignment="1">
      <alignment horizontal="left" vertical="center" wrapText="1"/>
    </xf>
    <xf numFmtId="0" fontId="56" fillId="2" borderId="24" xfId="0" applyFont="1" applyFill="1" applyBorder="1" applyAlignment="1">
      <alignment horizontal="left" vertical="center" wrapText="1"/>
    </xf>
    <xf numFmtId="0" fontId="56" fillId="2" borderId="4" xfId="0" applyFont="1" applyFill="1" applyBorder="1" applyAlignment="1">
      <alignment horizontal="left" vertical="center" wrapText="1"/>
    </xf>
    <xf numFmtId="0" fontId="56" fillId="2" borderId="19" xfId="0" applyFont="1" applyFill="1" applyBorder="1" applyAlignment="1">
      <alignment horizontal="left" vertical="center" wrapText="1"/>
    </xf>
    <xf numFmtId="0" fontId="56" fillId="2" borderId="66" xfId="0" applyFont="1" applyFill="1" applyBorder="1" applyAlignment="1">
      <alignment horizontal="left" vertical="center" wrapText="1"/>
    </xf>
    <xf numFmtId="0" fontId="56" fillId="2" borderId="63" xfId="0" applyFont="1" applyFill="1" applyBorder="1" applyAlignment="1">
      <alignment horizontal="left" vertical="center" wrapText="1"/>
    </xf>
    <xf numFmtId="0" fontId="56" fillId="0" borderId="64" xfId="0" applyFont="1" applyBorder="1" applyAlignment="1">
      <alignment horizontal="left" vertical="center" wrapText="1"/>
    </xf>
    <xf numFmtId="0" fontId="56" fillId="0" borderId="94" xfId="0" applyFont="1" applyBorder="1" applyAlignment="1">
      <alignment horizontal="left" vertical="center" wrapText="1"/>
    </xf>
    <xf numFmtId="0" fontId="56" fillId="0" borderId="414" xfId="0" applyFont="1" applyBorder="1" applyAlignment="1">
      <alignment horizontal="left" vertical="center" wrapText="1"/>
    </xf>
    <xf numFmtId="0" fontId="56" fillId="14" borderId="60" xfId="0" applyFont="1" applyFill="1" applyBorder="1" applyAlignment="1">
      <alignment horizontal="left" vertical="center" wrapText="1"/>
    </xf>
    <xf numFmtId="0" fontId="56" fillId="14" borderId="200" xfId="0" applyFont="1" applyFill="1" applyBorder="1" applyAlignment="1">
      <alignment horizontal="left" vertical="center" wrapText="1"/>
    </xf>
    <xf numFmtId="0" fontId="56" fillId="14" borderId="61" xfId="0" applyFont="1" applyFill="1" applyBorder="1" applyAlignment="1">
      <alignment horizontal="left" vertical="center" wrapText="1"/>
    </xf>
    <xf numFmtId="0" fontId="56" fillId="14" borderId="62" xfId="0" applyFont="1" applyFill="1" applyBorder="1" applyAlignment="1">
      <alignment horizontal="left" vertical="center" wrapText="1"/>
    </xf>
    <xf numFmtId="0" fontId="54" fillId="14" borderId="274" xfId="0" applyFont="1" applyFill="1" applyBorder="1" applyAlignment="1">
      <alignment horizontal="left" vertical="center" wrapText="1"/>
    </xf>
    <xf numFmtId="0" fontId="54" fillId="14" borderId="238" xfId="0" applyFont="1" applyFill="1" applyBorder="1" applyAlignment="1">
      <alignment horizontal="left" vertical="center" wrapText="1"/>
    </xf>
    <xf numFmtId="0" fontId="56" fillId="0" borderId="30" xfId="0" applyFont="1" applyBorder="1" applyAlignment="1">
      <alignment horizontal="left" vertical="center" wrapText="1"/>
    </xf>
    <xf numFmtId="0" fontId="56" fillId="0" borderId="19" xfId="0" applyFont="1" applyBorder="1" applyAlignment="1">
      <alignment horizontal="left" vertical="center" wrapText="1"/>
    </xf>
    <xf numFmtId="0" fontId="56" fillId="0" borderId="35" xfId="0" applyFont="1" applyBorder="1" applyAlignment="1">
      <alignment horizontal="left" vertical="center" wrapText="1"/>
    </xf>
    <xf numFmtId="0" fontId="56" fillId="14" borderId="4" xfId="0" applyFont="1" applyFill="1" applyBorder="1" applyAlignment="1">
      <alignment horizontal="left" vertical="center" wrapText="1"/>
    </xf>
    <xf numFmtId="0" fontId="56" fillId="14" borderId="30" xfId="0" applyFont="1" applyFill="1" applyBorder="1" applyAlignment="1">
      <alignment horizontal="left" vertical="center" wrapText="1"/>
    </xf>
    <xf numFmtId="0" fontId="56" fillId="14" borderId="29" xfId="0" applyFont="1" applyFill="1" applyBorder="1" applyAlignment="1">
      <alignment horizontal="left" vertical="center" wrapText="1"/>
    </xf>
    <xf numFmtId="0" fontId="56" fillId="14" borderId="43" xfId="0" applyFont="1" applyFill="1" applyBorder="1" applyAlignment="1">
      <alignment horizontal="left" vertical="center" wrapText="1"/>
    </xf>
    <xf numFmtId="0" fontId="56" fillId="0" borderId="201" xfId="0" applyFont="1" applyBorder="1" applyAlignment="1" applyProtection="1">
      <alignment horizontal="center" vertical="center" wrapText="1"/>
      <protection locked="0"/>
    </xf>
    <xf numFmtId="0" fontId="56" fillId="0" borderId="60" xfId="0" applyFont="1" applyBorder="1" applyAlignment="1" applyProtection="1">
      <alignment horizontal="center" vertical="center" wrapText="1"/>
      <protection locked="0"/>
    </xf>
    <xf numFmtId="0" fontId="56" fillId="0" borderId="105" xfId="0" applyFont="1" applyBorder="1" applyAlignment="1" applyProtection="1">
      <alignment horizontal="center" vertical="center" wrapText="1"/>
      <protection locked="0"/>
    </xf>
    <xf numFmtId="0" fontId="56" fillId="0" borderId="201" xfId="0" applyFont="1" applyBorder="1" applyAlignment="1" applyProtection="1">
      <alignment horizontal="left" vertical="center" wrapText="1"/>
      <protection locked="0"/>
    </xf>
    <xf numFmtId="0" fontId="56" fillId="0" borderId="60" xfId="0" applyFont="1" applyBorder="1" applyAlignment="1" applyProtection="1">
      <alignment horizontal="left" vertical="center" wrapText="1"/>
      <protection locked="0"/>
    </xf>
    <xf numFmtId="0" fontId="56" fillId="0" borderId="200" xfId="0" applyFont="1" applyBorder="1" applyAlignment="1" applyProtection="1">
      <alignment horizontal="left" vertical="center" wrapText="1"/>
      <protection locked="0"/>
    </xf>
    <xf numFmtId="0" fontId="56" fillId="0" borderId="72" xfId="0" applyFont="1" applyBorder="1" applyAlignment="1" applyProtection="1">
      <alignment horizontal="left" vertical="center" wrapText="1"/>
      <protection locked="0"/>
    </xf>
    <xf numFmtId="0" fontId="56" fillId="0" borderId="61" xfId="0" applyFont="1" applyBorder="1" applyAlignment="1" applyProtection="1">
      <alignment horizontal="left" vertical="center" wrapText="1"/>
      <protection locked="0"/>
    </xf>
    <xf numFmtId="0" fontId="56" fillId="0" borderId="62" xfId="0" applyFont="1" applyBorder="1" applyAlignment="1" applyProtection="1">
      <alignment horizontal="left" vertical="center" wrapText="1"/>
      <protection locked="0"/>
    </xf>
    <xf numFmtId="0" fontId="54" fillId="2" borderId="201" xfId="0" applyFont="1" applyFill="1" applyBorder="1" applyAlignment="1" applyProtection="1">
      <alignment horizontal="left" vertical="center" wrapText="1"/>
      <protection locked="0"/>
    </xf>
    <xf numFmtId="0" fontId="54" fillId="2" borderId="60" xfId="0" applyFont="1" applyFill="1" applyBorder="1" applyAlignment="1" applyProtection="1">
      <alignment horizontal="left" vertical="center" wrapText="1"/>
      <protection locked="0"/>
    </xf>
    <xf numFmtId="0" fontId="54" fillId="2" borderId="105" xfId="0" applyFont="1" applyFill="1" applyBorder="1" applyAlignment="1" applyProtection="1">
      <alignment horizontal="left" vertical="center" wrapText="1"/>
      <protection locked="0"/>
    </xf>
    <xf numFmtId="0" fontId="54" fillId="2" borderId="104" xfId="0" applyFont="1" applyFill="1" applyBorder="1" applyAlignment="1" applyProtection="1">
      <alignment horizontal="left" vertical="center" wrapText="1"/>
      <protection locked="0"/>
    </xf>
    <xf numFmtId="0" fontId="54" fillId="2" borderId="200" xfId="0" applyFont="1" applyFill="1" applyBorder="1" applyAlignment="1" applyProtection="1">
      <alignment horizontal="left" vertical="center" wrapText="1"/>
      <protection locked="0"/>
    </xf>
    <xf numFmtId="0" fontId="56" fillId="14" borderId="24" xfId="0" applyFont="1" applyFill="1" applyBorder="1" applyAlignment="1">
      <alignment horizontal="left" vertical="center" wrapText="1"/>
    </xf>
    <xf numFmtId="0" fontId="56" fillId="14" borderId="42" xfId="0" applyFont="1" applyFill="1" applyBorder="1" applyAlignment="1">
      <alignment horizontal="left" vertical="center" wrapText="1"/>
    </xf>
    <xf numFmtId="0" fontId="54" fillId="0" borderId="201" xfId="0" applyFont="1" applyBorder="1" applyAlignment="1" applyProtection="1">
      <alignment horizontal="left" vertical="center" wrapText="1"/>
      <protection locked="0"/>
    </xf>
    <xf numFmtId="0" fontId="54" fillId="0" borderId="60" xfId="0" applyFont="1" applyBorder="1" applyAlignment="1" applyProtection="1">
      <alignment horizontal="left" vertical="center" wrapText="1"/>
      <protection locked="0"/>
    </xf>
    <xf numFmtId="0" fontId="54" fillId="0" borderId="105" xfId="0" applyFont="1" applyBorder="1" applyAlignment="1" applyProtection="1">
      <alignment horizontal="left" vertical="center" wrapText="1"/>
      <protection locked="0"/>
    </xf>
    <xf numFmtId="0" fontId="54" fillId="0" borderId="104" xfId="0" applyFont="1" applyBorder="1" applyAlignment="1" applyProtection="1">
      <alignment horizontal="left" vertical="center" wrapText="1"/>
      <protection locked="0"/>
    </xf>
    <xf numFmtId="0" fontId="54" fillId="0" borderId="33" xfId="0" applyFont="1" applyBorder="1" applyAlignment="1" applyProtection="1">
      <alignment horizontal="left" vertical="center" wrapText="1"/>
      <protection locked="0"/>
    </xf>
    <xf numFmtId="0" fontId="54" fillId="0" borderId="3" xfId="0" applyFont="1" applyBorder="1" applyAlignment="1" applyProtection="1">
      <alignment horizontal="left" vertical="center" wrapText="1"/>
      <protection locked="0"/>
    </xf>
    <xf numFmtId="0" fontId="54" fillId="0" borderId="18" xfId="0" applyFont="1" applyBorder="1" applyAlignment="1" applyProtection="1">
      <alignment horizontal="left" vertical="center" wrapText="1"/>
      <protection locked="0"/>
    </xf>
    <xf numFmtId="0" fontId="54" fillId="0" borderId="201" xfId="0" applyFont="1" applyBorder="1" applyAlignment="1">
      <alignment horizontal="left" vertical="center" wrapText="1"/>
    </xf>
    <xf numFmtId="0" fontId="54" fillId="0" borderId="60" xfId="0" applyFont="1" applyBorder="1" applyAlignment="1">
      <alignment horizontal="left" vertical="center" wrapText="1"/>
    </xf>
    <xf numFmtId="0" fontId="54" fillId="0" borderId="104" xfId="0" applyFont="1" applyBorder="1" applyAlignment="1">
      <alignment horizontal="left" vertical="center" wrapText="1"/>
    </xf>
    <xf numFmtId="0" fontId="54" fillId="0" borderId="105" xfId="0" applyFont="1" applyBorder="1" applyAlignment="1">
      <alignment horizontal="left" vertical="center" wrapText="1"/>
    </xf>
    <xf numFmtId="0" fontId="54" fillId="0" borderId="23" xfId="0" applyFont="1" applyBorder="1" applyAlignment="1" applyProtection="1">
      <alignment horizontal="left" vertical="center" wrapText="1"/>
      <protection locked="0"/>
    </xf>
    <xf numFmtId="0" fontId="54" fillId="7" borderId="104" xfId="0" applyFont="1" applyFill="1" applyBorder="1" applyAlignment="1" applyProtection="1">
      <alignment horizontal="left" vertical="center" wrapText="1"/>
      <protection locked="0"/>
    </xf>
    <xf numFmtId="0" fontId="54" fillId="7" borderId="60" xfId="0" applyFont="1" applyFill="1" applyBorder="1" applyAlignment="1" applyProtection="1">
      <alignment horizontal="left" vertical="center" wrapText="1"/>
      <protection locked="0"/>
    </xf>
    <xf numFmtId="0" fontId="54" fillId="7" borderId="105" xfId="0" applyFont="1" applyFill="1" applyBorder="1" applyAlignment="1" applyProtection="1">
      <alignment horizontal="left" vertical="center" wrapText="1"/>
      <protection locked="0"/>
    </xf>
    <xf numFmtId="0" fontId="54" fillId="0" borderId="33" xfId="0" applyFont="1" applyBorder="1" applyAlignment="1">
      <alignment horizontal="left" vertical="center" wrapText="1"/>
    </xf>
    <xf numFmtId="0" fontId="54" fillId="0" borderId="3" xfId="0" applyFont="1" applyBorder="1" applyAlignment="1">
      <alignment horizontal="left" vertical="center" wrapText="1"/>
    </xf>
    <xf numFmtId="0" fontId="54" fillId="0" borderId="23" xfId="0" applyFont="1" applyBorder="1" applyAlignment="1">
      <alignment horizontal="left" vertical="center" wrapText="1"/>
    </xf>
    <xf numFmtId="0" fontId="54" fillId="0" borderId="18" xfId="0" applyFont="1" applyBorder="1" applyAlignment="1">
      <alignment horizontal="left" vertical="center" wrapText="1"/>
    </xf>
    <xf numFmtId="0" fontId="56" fillId="0" borderId="33" xfId="0" applyFont="1" applyBorder="1" applyAlignment="1" applyProtection="1">
      <alignment horizontal="center" vertical="center" wrapText="1"/>
      <protection locked="0"/>
    </xf>
    <xf numFmtId="0" fontId="56" fillId="0" borderId="3" xfId="0" applyFont="1" applyBorder="1" applyAlignment="1" applyProtection="1">
      <alignment horizontal="center" vertical="center" wrapText="1"/>
      <protection locked="0"/>
    </xf>
    <xf numFmtId="0" fontId="56" fillId="0" borderId="18" xfId="0" applyFont="1" applyBorder="1" applyAlignment="1" applyProtection="1">
      <alignment horizontal="center" vertical="center" wrapText="1"/>
      <protection locked="0"/>
    </xf>
    <xf numFmtId="0" fontId="54" fillId="0" borderId="28" xfId="0" applyFont="1" applyBorder="1" applyAlignment="1">
      <alignment horizontal="left" vertical="center" wrapText="1"/>
    </xf>
    <xf numFmtId="0" fontId="54" fillId="0" borderId="12" xfId="0" applyFont="1" applyBorder="1" applyAlignment="1">
      <alignment horizontal="left" vertical="center" wrapText="1"/>
    </xf>
    <xf numFmtId="0" fontId="54" fillId="0" borderId="7" xfId="0" applyFont="1" applyBorder="1" applyAlignment="1">
      <alignment horizontal="left" vertical="center" wrapText="1"/>
    </xf>
    <xf numFmtId="0" fontId="54" fillId="2" borderId="209" xfId="0" applyFont="1" applyFill="1" applyBorder="1" applyAlignment="1">
      <alignment horizontal="left" vertical="center" wrapText="1"/>
    </xf>
    <xf numFmtId="0" fontId="54" fillId="14" borderId="66" xfId="0" applyFont="1" applyFill="1" applyBorder="1" applyAlignment="1">
      <alignment horizontal="left" vertical="center" wrapText="1"/>
    </xf>
    <xf numFmtId="0" fontId="54" fillId="14" borderId="61" xfId="0" applyFont="1" applyFill="1" applyBorder="1" applyAlignment="1">
      <alignment horizontal="left" vertical="center" wrapText="1"/>
    </xf>
    <xf numFmtId="0" fontId="54" fillId="14" borderId="62" xfId="0" applyFont="1" applyFill="1" applyBorder="1" applyAlignment="1">
      <alignment horizontal="left" vertical="center" wrapText="1"/>
    </xf>
    <xf numFmtId="0" fontId="54" fillId="14" borderId="72" xfId="0" applyFont="1" applyFill="1" applyBorder="1" applyAlignment="1" applyProtection="1">
      <alignment horizontal="left" vertical="center" wrapText="1"/>
      <protection locked="0"/>
    </xf>
    <xf numFmtId="0" fontId="54" fillId="14" borderId="61" xfId="0" applyFont="1" applyFill="1" applyBorder="1" applyAlignment="1" applyProtection="1">
      <alignment horizontal="left" vertical="center" wrapText="1"/>
      <protection locked="0"/>
    </xf>
    <xf numFmtId="0" fontId="54" fillId="14" borderId="62" xfId="0" applyFont="1" applyFill="1" applyBorder="1" applyAlignment="1" applyProtection="1">
      <alignment horizontal="left" vertical="center" wrapText="1"/>
      <protection locked="0"/>
    </xf>
    <xf numFmtId="0" fontId="54" fillId="2" borderId="72" xfId="0" applyFont="1" applyFill="1" applyBorder="1" applyAlignment="1" applyProtection="1">
      <alignment horizontal="left" vertical="center" wrapText="1"/>
      <protection locked="0"/>
    </xf>
    <xf numFmtId="0" fontId="54" fillId="2" borderId="61" xfId="0" applyFont="1" applyFill="1" applyBorder="1" applyAlignment="1" applyProtection="1">
      <alignment horizontal="left" vertical="center" wrapText="1"/>
      <protection locked="0"/>
    </xf>
    <xf numFmtId="0" fontId="54" fillId="2" borderId="62" xfId="0" applyFont="1" applyFill="1" applyBorder="1" applyAlignment="1" applyProtection="1">
      <alignment horizontal="left" vertical="center" wrapText="1"/>
      <protection locked="0"/>
    </xf>
    <xf numFmtId="0" fontId="54" fillId="0" borderId="72" xfId="0" applyFont="1" applyBorder="1" applyAlignment="1">
      <alignment horizontal="left" vertical="center" wrapText="1"/>
    </xf>
    <xf numFmtId="0" fontId="54" fillId="0" borderId="61" xfId="0" applyFont="1" applyBorder="1" applyAlignment="1">
      <alignment horizontal="left" vertical="center" wrapText="1"/>
    </xf>
    <xf numFmtId="0" fontId="54" fillId="0" borderId="62" xfId="0" applyFont="1" applyBorder="1" applyAlignment="1">
      <alignment horizontal="left" vertical="center" wrapText="1"/>
    </xf>
    <xf numFmtId="0" fontId="54" fillId="0" borderId="201" xfId="0" applyFont="1" applyBorder="1" applyAlignment="1">
      <alignment horizontal="center" vertical="center" wrapText="1"/>
    </xf>
    <xf numFmtId="0" fontId="54" fillId="0" borderId="60" xfId="0" applyFont="1" applyBorder="1" applyAlignment="1">
      <alignment horizontal="center" vertical="center" wrapText="1"/>
    </xf>
    <xf numFmtId="0" fontId="54" fillId="0" borderId="200" xfId="0" applyFont="1" applyBorder="1" applyAlignment="1">
      <alignment horizontal="center" vertical="center" wrapText="1"/>
    </xf>
    <xf numFmtId="0" fontId="56" fillId="0" borderId="415" xfId="0" applyFont="1" applyBorder="1" applyAlignment="1">
      <alignment horizontal="left" vertical="center" wrapText="1"/>
    </xf>
    <xf numFmtId="0" fontId="56" fillId="0" borderId="24" xfId="0" applyFont="1" applyBorder="1" applyAlignment="1">
      <alignment horizontal="left" vertical="center" wrapText="1"/>
    </xf>
    <xf numFmtId="0" fontId="56" fillId="0" borderId="18" xfId="0" applyFont="1" applyBorder="1" applyAlignment="1">
      <alignment horizontal="left" vertical="center" wrapText="1"/>
    </xf>
    <xf numFmtId="0" fontId="54" fillId="14" borderId="24" xfId="0" applyFont="1" applyFill="1" applyBorder="1" applyAlignment="1">
      <alignment horizontal="left" vertical="center" wrapText="1"/>
    </xf>
    <xf numFmtId="0" fontId="54" fillId="14" borderId="104" xfId="0" applyFont="1" applyFill="1" applyBorder="1" applyAlignment="1">
      <alignment horizontal="left" vertical="center" wrapText="1"/>
    </xf>
    <xf numFmtId="0" fontId="54" fillId="14" borderId="29" xfId="0" applyFont="1" applyFill="1" applyBorder="1" applyAlignment="1">
      <alignment horizontal="left" vertical="center" wrapText="1"/>
    </xf>
    <xf numFmtId="0" fontId="54" fillId="0" borderId="366" xfId="0" applyFont="1" applyBorder="1" applyAlignment="1">
      <alignment horizontal="left" vertical="center" wrapText="1"/>
    </xf>
    <xf numFmtId="0" fontId="54" fillId="0" borderId="54" xfId="0" applyFont="1" applyBorder="1" applyAlignment="1">
      <alignment horizontal="left" vertical="center" wrapText="1"/>
    </xf>
    <xf numFmtId="0" fontId="54" fillId="0" borderId="367" xfId="0" applyFont="1" applyBorder="1" applyAlignment="1">
      <alignment horizontal="left" vertical="center" wrapText="1"/>
    </xf>
    <xf numFmtId="49" fontId="54" fillId="0" borderId="203" xfId="0" applyNumberFormat="1" applyFont="1" applyBorder="1" applyAlignment="1">
      <alignment horizontal="center" vertical="center" wrapText="1"/>
    </xf>
    <xf numFmtId="49" fontId="54" fillId="0" borderId="205" xfId="0" applyNumberFormat="1" applyFont="1" applyBorder="1" applyAlignment="1">
      <alignment horizontal="center" vertical="center" wrapText="1"/>
    </xf>
    <xf numFmtId="49" fontId="54" fillId="0" borderId="199" xfId="0" applyNumberFormat="1" applyFont="1" applyBorder="1" applyAlignment="1">
      <alignment horizontal="center" vertical="center" wrapText="1"/>
    </xf>
    <xf numFmtId="0" fontId="10" fillId="10" borderId="15" xfId="0" applyFont="1" applyFill="1" applyBorder="1" applyAlignment="1">
      <alignment horizontal="left" vertical="center" wrapText="1" readingOrder="1"/>
    </xf>
    <xf numFmtId="0" fontId="10" fillId="10" borderId="20" xfId="0" applyFont="1" applyFill="1" applyBorder="1" applyAlignment="1">
      <alignment horizontal="left" vertical="center" wrapText="1" readingOrder="1"/>
    </xf>
    <xf numFmtId="0" fontId="3" fillId="10" borderId="124" xfId="0" applyFont="1" applyFill="1" applyBorder="1" applyAlignment="1">
      <alignment horizontal="left" vertical="center" wrapText="1"/>
    </xf>
    <xf numFmtId="0" fontId="3" fillId="10" borderId="109" xfId="0" applyFont="1" applyFill="1" applyBorder="1" applyAlignment="1">
      <alignment horizontal="left" vertical="center" wrapText="1"/>
    </xf>
    <xf numFmtId="0" fontId="3" fillId="10" borderId="137" xfId="0" applyFont="1" applyFill="1" applyBorder="1" applyAlignment="1">
      <alignment horizontal="left" vertical="center" wrapText="1"/>
    </xf>
    <xf numFmtId="0" fontId="3" fillId="10" borderId="10" xfId="0" applyFont="1" applyFill="1" applyBorder="1" applyAlignment="1">
      <alignment horizontal="left" vertical="center"/>
    </xf>
    <xf numFmtId="0" fontId="3" fillId="10" borderId="44" xfId="0" applyFont="1" applyFill="1" applyBorder="1" applyAlignment="1">
      <alignment horizontal="left" vertical="center"/>
    </xf>
    <xf numFmtId="0" fontId="3" fillId="10" borderId="45" xfId="0" applyFont="1" applyFill="1" applyBorder="1" applyAlignment="1">
      <alignment horizontal="left" vertical="center"/>
    </xf>
    <xf numFmtId="0" fontId="39" fillId="10" borderId="13" xfId="0" applyFont="1" applyFill="1" applyBorder="1" applyAlignment="1">
      <alignment horizontal="left" vertical="center" wrapText="1"/>
    </xf>
    <xf numFmtId="0" fontId="39" fillId="10" borderId="26" xfId="0" applyFont="1" applyFill="1" applyBorder="1" applyAlignment="1">
      <alignment horizontal="left" vertical="center" wrapText="1"/>
    </xf>
    <xf numFmtId="0" fontId="48" fillId="0" borderId="72" xfId="0" applyFont="1" applyBorder="1" applyAlignment="1">
      <alignment horizontal="center" vertical="center" wrapText="1"/>
    </xf>
    <xf numFmtId="0" fontId="48" fillId="0" borderId="61" xfId="0" applyFont="1" applyBorder="1" applyAlignment="1">
      <alignment horizontal="center" vertical="center" wrapText="1"/>
    </xf>
    <xf numFmtId="0" fontId="48" fillId="0" borderId="62" xfId="0" applyFont="1" applyBorder="1" applyAlignment="1">
      <alignment horizontal="center" vertical="center" wrapText="1"/>
    </xf>
    <xf numFmtId="0" fontId="48" fillId="17" borderId="29" xfId="0" applyFont="1" applyFill="1" applyBorder="1" applyAlignment="1">
      <alignment horizontal="center" vertical="center" wrapText="1"/>
    </xf>
    <xf numFmtId="0" fontId="56" fillId="0" borderId="24" xfId="0" applyFont="1" applyBorder="1" applyAlignment="1">
      <alignment horizontal="center" vertical="center" wrapText="1"/>
    </xf>
    <xf numFmtId="0" fontId="56" fillId="0" borderId="4" xfId="0" applyFont="1" applyBorder="1" applyAlignment="1">
      <alignment horizontal="center" vertical="center" wrapText="1"/>
    </xf>
    <xf numFmtId="0" fontId="56" fillId="0" borderId="18" xfId="0" applyFont="1" applyBorder="1" applyAlignment="1">
      <alignment horizontal="center" vertical="center" wrapText="1"/>
    </xf>
    <xf numFmtId="0" fontId="56" fillId="0" borderId="66" xfId="0" applyFont="1" applyBorder="1" applyAlignment="1">
      <alignment horizontal="center" vertical="center" wrapText="1"/>
    </xf>
    <xf numFmtId="0" fontId="56" fillId="0" borderId="35" xfId="0" applyFont="1" applyBorder="1" applyAlignment="1">
      <alignment horizontal="center" vertical="center" wrapText="1"/>
    </xf>
    <xf numFmtId="0" fontId="56" fillId="0" borderId="23" xfId="0" applyFont="1" applyBorder="1" applyAlignment="1">
      <alignment horizontal="center" vertical="center" wrapText="1"/>
    </xf>
    <xf numFmtId="0" fontId="56" fillId="0" borderId="3" xfId="0" applyFont="1" applyBorder="1" applyAlignment="1">
      <alignment horizontal="center" vertical="center" wrapText="1"/>
    </xf>
    <xf numFmtId="0" fontId="56" fillId="0" borderId="28" xfId="0" applyFont="1" applyBorder="1" applyAlignment="1">
      <alignment horizontal="center" vertical="center" wrapText="1"/>
    </xf>
    <xf numFmtId="0" fontId="56" fillId="0" borderId="42" xfId="0" applyFont="1" applyBorder="1" applyAlignment="1">
      <alignment horizontal="center" vertical="center" wrapText="1"/>
    </xf>
    <xf numFmtId="0" fontId="56" fillId="0" borderId="30" xfId="0" applyFont="1" applyBorder="1" applyAlignment="1">
      <alignment horizontal="center" vertical="center" wrapText="1"/>
    </xf>
    <xf numFmtId="0" fontId="56" fillId="0" borderId="43" xfId="0" applyFont="1" applyBorder="1" applyAlignment="1">
      <alignment horizontal="center" vertical="center" wrapText="1"/>
    </xf>
    <xf numFmtId="0" fontId="56" fillId="0" borderId="31" xfId="0" applyFont="1" applyBorder="1" applyAlignment="1">
      <alignment horizontal="left" vertical="center" wrapText="1"/>
    </xf>
    <xf numFmtId="0" fontId="56" fillId="0" borderId="0" xfId="0" applyFont="1" applyAlignment="1">
      <alignment horizontal="left" vertical="center" wrapText="1"/>
    </xf>
    <xf numFmtId="0" fontId="56" fillId="0" borderId="15" xfId="0" applyFont="1" applyBorder="1" applyAlignment="1">
      <alignment horizontal="left" vertical="center" wrapText="1"/>
    </xf>
    <xf numFmtId="0" fontId="56" fillId="0" borderId="202" xfId="0" applyFont="1" applyBorder="1" applyAlignment="1">
      <alignment horizontal="center" vertical="center" wrapText="1"/>
    </xf>
    <xf numFmtId="0" fontId="56" fillId="0" borderId="29" xfId="0" applyFont="1" applyBorder="1" applyAlignment="1">
      <alignment horizontal="center" vertical="center" wrapText="1"/>
    </xf>
    <xf numFmtId="0" fontId="56" fillId="0" borderId="62" xfId="0" applyFont="1" applyBorder="1" applyAlignment="1">
      <alignment horizontal="center" vertical="center" wrapText="1"/>
    </xf>
    <xf numFmtId="0" fontId="56" fillId="0" borderId="33" xfId="0" applyFont="1" applyBorder="1" applyAlignment="1">
      <alignment horizontal="center" vertical="center" wrapText="1"/>
    </xf>
    <xf numFmtId="0" fontId="56" fillId="0" borderId="33" xfId="0" applyFont="1" applyBorder="1" applyAlignment="1">
      <alignment vertical="center" wrapText="1"/>
    </xf>
    <xf numFmtId="0" fontId="56" fillId="0" borderId="415" xfId="0" applyFont="1" applyBorder="1" applyAlignment="1">
      <alignment vertical="center" wrapText="1"/>
    </xf>
    <xf numFmtId="0" fontId="56" fillId="0" borderId="3" xfId="0" applyFont="1" applyBorder="1" applyAlignment="1">
      <alignment vertical="center" wrapText="1"/>
    </xf>
    <xf numFmtId="0" fontId="56" fillId="0" borderId="30" xfId="0" applyFont="1" applyBorder="1" applyAlignment="1">
      <alignment vertical="center" wrapText="1"/>
    </xf>
    <xf numFmtId="0" fontId="56" fillId="0" borderId="29" xfId="0" applyFont="1" applyBorder="1" applyAlignment="1">
      <alignment vertical="center" wrapText="1"/>
    </xf>
    <xf numFmtId="0" fontId="56" fillId="0" borderId="43" xfId="0" applyFont="1" applyBorder="1" applyAlignment="1">
      <alignment vertical="center" wrapText="1"/>
    </xf>
    <xf numFmtId="0" fontId="56" fillId="0" borderId="267" xfId="0" applyFont="1" applyBorder="1" applyAlignment="1">
      <alignment vertical="center" wrapText="1"/>
    </xf>
    <xf numFmtId="0" fontId="56" fillId="0" borderId="360" xfId="0" applyFont="1" applyBorder="1" applyAlignment="1">
      <alignment vertical="center" wrapText="1"/>
    </xf>
    <xf numFmtId="0" fontId="54" fillId="2" borderId="240" xfId="0" applyFont="1" applyFill="1" applyBorder="1" applyAlignment="1">
      <alignment vertical="center" wrapText="1"/>
    </xf>
    <xf numFmtId="0" fontId="54" fillId="2" borderId="208" xfId="0" applyFont="1" applyFill="1" applyBorder="1" applyAlignment="1">
      <alignment vertical="center" wrapText="1"/>
    </xf>
    <xf numFmtId="0" fontId="56" fillId="0" borderId="19" xfId="0" applyFont="1" applyBorder="1" applyAlignment="1">
      <alignment horizontal="center" vertical="center" wrapText="1"/>
    </xf>
    <xf numFmtId="0" fontId="47" fillId="0" borderId="9" xfId="0" applyFont="1" applyBorder="1" applyAlignment="1">
      <alignment horizontal="center"/>
    </xf>
    <xf numFmtId="0" fontId="47" fillId="0" borderId="4" xfId="0" applyFont="1" applyBorder="1" applyAlignment="1">
      <alignment horizontal="center"/>
    </xf>
    <xf numFmtId="0" fontId="47" fillId="0" borderId="29" xfId="0" applyFont="1" applyBorder="1" applyAlignment="1">
      <alignment horizontal="center"/>
    </xf>
    <xf numFmtId="0" fontId="10" fillId="10" borderId="41" xfId="0" applyFont="1" applyFill="1" applyBorder="1" applyAlignment="1">
      <alignment horizontal="left" vertical="center" wrapText="1"/>
    </xf>
    <xf numFmtId="0" fontId="3" fillId="10" borderId="70" xfId="0" applyFont="1" applyFill="1" applyBorder="1" applyAlignment="1">
      <alignment horizontal="left" vertical="center" wrapText="1"/>
    </xf>
    <xf numFmtId="0" fontId="3" fillId="10" borderId="67" xfId="0" applyFont="1" applyFill="1" applyBorder="1" applyAlignment="1">
      <alignment horizontal="left" vertical="center" wrapText="1"/>
    </xf>
    <xf numFmtId="0" fontId="10" fillId="10" borderId="9" xfId="0" applyFont="1" applyFill="1" applyBorder="1" applyAlignment="1">
      <alignment vertical="center" wrapText="1"/>
    </xf>
    <xf numFmtId="0" fontId="10" fillId="10" borderId="4" xfId="0" applyFont="1" applyFill="1" applyBorder="1" applyAlignment="1">
      <alignment vertical="center" wrapText="1"/>
    </xf>
    <xf numFmtId="0" fontId="10" fillId="10" borderId="29" xfId="0" applyFont="1" applyFill="1" applyBorder="1" applyAlignment="1">
      <alignment vertical="center" wrapText="1"/>
    </xf>
    <xf numFmtId="0" fontId="10" fillId="10" borderId="1" xfId="0" applyFont="1" applyFill="1" applyBorder="1" applyAlignment="1">
      <alignment vertical="center" wrapText="1"/>
    </xf>
    <xf numFmtId="0" fontId="10" fillId="10" borderId="5" xfId="0" applyFont="1" applyFill="1" applyBorder="1" applyAlignment="1">
      <alignment vertical="center" wrapText="1"/>
    </xf>
    <xf numFmtId="0" fontId="10" fillId="10" borderId="10" xfId="0" applyFont="1" applyFill="1" applyBorder="1" applyAlignment="1">
      <alignment vertical="center" wrapText="1"/>
    </xf>
    <xf numFmtId="0" fontId="10" fillId="10" borderId="0" xfId="0" applyFont="1" applyFill="1" applyAlignment="1">
      <alignment horizontal="left" vertical="center" wrapText="1"/>
    </xf>
    <xf numFmtId="0" fontId="10" fillId="10" borderId="15" xfId="0" applyFont="1" applyFill="1" applyBorder="1" applyAlignment="1">
      <alignment horizontal="left" vertical="center" wrapText="1"/>
    </xf>
    <xf numFmtId="0" fontId="10" fillId="10" borderId="20" xfId="0" applyFont="1" applyFill="1" applyBorder="1" applyAlignment="1">
      <alignment horizontal="left" vertical="center" wrapText="1"/>
    </xf>
    <xf numFmtId="0" fontId="10" fillId="10" borderId="21" xfId="0" applyFont="1" applyFill="1" applyBorder="1" applyAlignment="1">
      <alignment horizontal="left" vertical="center" wrapText="1"/>
    </xf>
    <xf numFmtId="0" fontId="10" fillId="10" borderId="89" xfId="0" applyFont="1" applyFill="1" applyBorder="1" applyAlignment="1">
      <alignment horizontal="left" vertical="center" wrapText="1"/>
    </xf>
    <xf numFmtId="0" fontId="3" fillId="10" borderId="96" xfId="0" applyFont="1" applyFill="1" applyBorder="1" applyAlignment="1">
      <alignment horizontal="center" vertical="center" wrapText="1"/>
    </xf>
    <xf numFmtId="0" fontId="54" fillId="0" borderId="33" xfId="0" applyFont="1" applyBorder="1" applyAlignment="1" applyProtection="1">
      <alignment vertical="center" wrapText="1"/>
      <protection locked="0"/>
    </xf>
    <xf numFmtId="0" fontId="54" fillId="0" borderId="3" xfId="0" applyFont="1" applyBorder="1" applyAlignment="1" applyProtection="1">
      <alignment vertical="center" wrapText="1"/>
      <protection locked="0"/>
    </xf>
    <xf numFmtId="0" fontId="54" fillId="0" borderId="28" xfId="0" applyFont="1" applyBorder="1" applyAlignment="1" applyProtection="1">
      <alignment vertical="center" wrapText="1"/>
      <protection locked="0"/>
    </xf>
    <xf numFmtId="0" fontId="54" fillId="0" borderId="201" xfId="0" applyFont="1" applyBorder="1" applyAlignment="1" applyProtection="1">
      <alignment vertical="center" wrapText="1"/>
      <protection locked="0"/>
    </xf>
    <xf numFmtId="0" fontId="54" fillId="0" borderId="60" xfId="0" applyFont="1" applyBorder="1" applyAlignment="1" applyProtection="1">
      <alignment vertical="center" wrapText="1"/>
      <protection locked="0"/>
    </xf>
    <xf numFmtId="0" fontId="54" fillId="0" borderId="200" xfId="0" applyFont="1" applyBorder="1" applyAlignment="1" applyProtection="1">
      <alignment vertical="center" wrapText="1"/>
      <protection locked="0"/>
    </xf>
    <xf numFmtId="0" fontId="54" fillId="0" borderId="24" xfId="0" applyFont="1" applyBorder="1" applyAlignment="1" applyProtection="1">
      <alignment vertical="center" wrapText="1"/>
      <protection locked="0"/>
    </xf>
    <xf numFmtId="0" fontId="54" fillId="0" borderId="4" xfId="0" applyFont="1" applyBorder="1" applyAlignment="1" applyProtection="1">
      <alignment vertical="center" wrapText="1"/>
      <protection locked="0"/>
    </xf>
    <xf numFmtId="0" fontId="54" fillId="0" borderId="19" xfId="0" applyFont="1" applyBorder="1" applyAlignment="1" applyProtection="1">
      <alignment vertical="center" wrapText="1"/>
      <protection locked="0"/>
    </xf>
    <xf numFmtId="0" fontId="54" fillId="0" borderId="29" xfId="0" applyFont="1" applyBorder="1" applyAlignment="1" applyProtection="1">
      <alignment vertical="center" wrapText="1"/>
      <protection locked="0"/>
    </xf>
    <xf numFmtId="0" fontId="54" fillId="2" borderId="4" xfId="0" applyFont="1" applyFill="1" applyBorder="1" applyAlignment="1" applyProtection="1">
      <alignment horizontal="center" vertical="center" wrapText="1"/>
      <protection locked="0"/>
    </xf>
    <xf numFmtId="0" fontId="54" fillId="2" borderId="19" xfId="0" applyFont="1" applyFill="1" applyBorder="1" applyAlignment="1" applyProtection="1">
      <alignment horizontal="center" vertical="center" wrapText="1"/>
      <protection locked="0"/>
    </xf>
    <xf numFmtId="0" fontId="54" fillId="2" borderId="24" xfId="0" applyFont="1" applyFill="1" applyBorder="1" applyAlignment="1" applyProtection="1">
      <alignment vertical="center" wrapText="1"/>
      <protection locked="0"/>
    </xf>
    <xf numFmtId="0" fontId="54" fillId="2" borderId="4" xfId="0" applyFont="1" applyFill="1" applyBorder="1" applyAlignment="1" applyProtection="1">
      <alignment vertical="center" wrapText="1"/>
      <protection locked="0"/>
    </xf>
    <xf numFmtId="0" fontId="54" fillId="2" borderId="19" xfId="0" applyFont="1" applyFill="1" applyBorder="1" applyAlignment="1" applyProtection="1">
      <alignment vertical="center" wrapText="1"/>
      <protection locked="0"/>
    </xf>
    <xf numFmtId="0" fontId="49" fillId="2" borderId="202" xfId="0" applyFont="1" applyFill="1" applyBorder="1" applyAlignment="1" applyProtection="1">
      <alignment horizontal="left" vertical="center" wrapText="1"/>
      <protection locked="0"/>
    </xf>
    <xf numFmtId="0" fontId="49" fillId="2" borderId="4" xfId="0" applyFont="1" applyFill="1" applyBorder="1" applyAlignment="1" applyProtection="1">
      <alignment horizontal="left" vertical="center" wrapText="1"/>
      <protection locked="0"/>
    </xf>
    <xf numFmtId="0" fontId="56" fillId="17" borderId="7" xfId="0" applyFont="1" applyFill="1" applyBorder="1" applyAlignment="1" applyProtection="1">
      <alignment vertical="center" wrapText="1"/>
      <protection locked="0"/>
    </xf>
    <xf numFmtId="0" fontId="56" fillId="17" borderId="9" xfId="0" applyFont="1" applyFill="1" applyBorder="1" applyAlignment="1" applyProtection="1">
      <alignment vertical="center" wrapText="1"/>
      <protection locked="0"/>
    </xf>
    <xf numFmtId="0" fontId="56" fillId="17" borderId="333" xfId="0" applyFont="1" applyFill="1" applyBorder="1" applyAlignment="1" applyProtection="1">
      <alignment horizontal="center" vertical="center" wrapText="1"/>
      <protection locked="0"/>
    </xf>
    <xf numFmtId="0" fontId="56" fillId="17" borderId="7" xfId="0" applyFont="1" applyFill="1" applyBorder="1" applyAlignment="1" applyProtection="1">
      <alignment horizontal="center" vertical="center" wrapText="1"/>
      <protection locked="0"/>
    </xf>
    <xf numFmtId="0" fontId="56" fillId="17" borderId="194" xfId="0" applyFont="1" applyFill="1" applyBorder="1" applyAlignment="1" applyProtection="1">
      <alignment horizontal="center" vertical="center" wrapText="1"/>
      <protection locked="0"/>
    </xf>
    <xf numFmtId="0" fontId="56" fillId="17" borderId="8" xfId="0" applyFont="1" applyFill="1" applyBorder="1" applyAlignment="1" applyProtection="1">
      <alignment horizontal="center" vertical="center" wrapText="1"/>
      <protection locked="0"/>
    </xf>
    <xf numFmtId="0" fontId="56" fillId="17" borderId="25" xfId="0" applyFont="1" applyFill="1" applyBorder="1" applyAlignment="1" applyProtection="1">
      <alignment horizontal="center" vertical="center" wrapText="1"/>
      <protection locked="0"/>
    </xf>
    <xf numFmtId="0" fontId="48" fillId="0" borderId="201" xfId="0" applyFont="1" applyBorder="1" applyAlignment="1">
      <alignment vertical="center" wrapText="1"/>
    </xf>
    <xf numFmtId="0" fontId="48" fillId="0" borderId="200" xfId="0" applyFont="1" applyBorder="1" applyAlignment="1">
      <alignment vertical="center" wrapText="1"/>
    </xf>
    <xf numFmtId="0" fontId="48" fillId="0" borderId="29" xfId="0" applyFont="1" applyBorder="1" applyAlignment="1">
      <alignment vertical="center" wrapText="1"/>
    </xf>
    <xf numFmtId="0" fontId="49" fillId="0" borderId="33" xfId="0" applyFont="1" applyBorder="1" applyAlignment="1" applyProtection="1">
      <alignment horizontal="left" vertical="center" wrapText="1"/>
      <protection locked="0"/>
    </xf>
    <xf numFmtId="0" fontId="49" fillId="0" borderId="3" xfId="0" applyFont="1" applyBorder="1" applyAlignment="1" applyProtection="1">
      <alignment horizontal="left" vertical="center" wrapText="1"/>
      <protection locked="0"/>
    </xf>
    <xf numFmtId="0" fontId="49" fillId="0" borderId="28" xfId="0" applyFont="1" applyBorder="1" applyAlignment="1" applyProtection="1">
      <alignment horizontal="left" vertical="center" wrapText="1"/>
      <protection locked="0"/>
    </xf>
    <xf numFmtId="0" fontId="49" fillId="2" borderId="4" xfId="0" applyFont="1" applyFill="1" applyBorder="1" applyAlignment="1" applyProtection="1">
      <alignment vertical="center" wrapText="1"/>
      <protection locked="0"/>
    </xf>
    <xf numFmtId="0" fontId="49" fillId="2" borderId="24" xfId="0" applyFont="1" applyFill="1" applyBorder="1" applyAlignment="1" applyProtection="1">
      <alignment vertical="center" wrapText="1"/>
      <protection locked="0"/>
    </xf>
    <xf numFmtId="0" fontId="49" fillId="2" borderId="24" xfId="0" applyFont="1" applyFill="1" applyBorder="1" applyAlignment="1" applyProtection="1">
      <alignment horizontal="left" vertical="center" wrapText="1"/>
      <protection locked="0"/>
    </xf>
    <xf numFmtId="0" fontId="49" fillId="2" borderId="19" xfId="0" applyFont="1" applyFill="1" applyBorder="1" applyAlignment="1" applyProtection="1">
      <alignment horizontal="left" vertical="center" wrapText="1"/>
      <protection locked="0"/>
    </xf>
    <xf numFmtId="0" fontId="49" fillId="2" borderId="29" xfId="0" applyFont="1" applyFill="1" applyBorder="1" applyAlignment="1" applyProtection="1">
      <alignment horizontal="left" vertical="center" wrapText="1"/>
      <protection locked="0"/>
    </xf>
    <xf numFmtId="0" fontId="54" fillId="0" borderId="202" xfId="0" applyFont="1" applyBorder="1" applyAlignment="1" applyProtection="1">
      <alignment vertical="center" wrapText="1"/>
      <protection locked="0"/>
    </xf>
    <xf numFmtId="0" fontId="54" fillId="0" borderId="24" xfId="0" applyFont="1" applyBorder="1" applyAlignment="1" applyProtection="1">
      <alignment horizontal="left" vertical="center" wrapText="1"/>
      <protection locked="0"/>
    </xf>
    <xf numFmtId="0" fontId="54" fillId="0" borderId="4" xfId="0" applyFont="1" applyBorder="1" applyAlignment="1" applyProtection="1">
      <alignment horizontal="left" vertical="center" wrapText="1"/>
      <protection locked="0"/>
    </xf>
    <xf numFmtId="0" fontId="54" fillId="0" borderId="19" xfId="0" applyFont="1" applyBorder="1" applyAlignment="1" applyProtection="1">
      <alignment horizontal="left" vertical="center" wrapText="1"/>
      <protection locked="0"/>
    </xf>
    <xf numFmtId="0" fontId="54" fillId="2" borderId="29" xfId="0" applyFont="1" applyFill="1" applyBorder="1" applyAlignment="1" applyProtection="1">
      <alignment vertical="center" wrapText="1"/>
      <protection locked="0"/>
    </xf>
    <xf numFmtId="0" fontId="54" fillId="2" borderId="202" xfId="0" applyFont="1" applyFill="1" applyBorder="1" applyAlignment="1" applyProtection="1">
      <alignment vertical="center" wrapText="1"/>
      <protection locked="0"/>
    </xf>
    <xf numFmtId="0" fontId="49" fillId="0" borderId="201" xfId="0" applyFont="1" applyBorder="1" applyAlignment="1" applyProtection="1">
      <alignment horizontal="left" vertical="center" wrapText="1"/>
      <protection locked="0"/>
    </xf>
    <xf numFmtId="0" fontId="49" fillId="0" borderId="60" xfId="0" applyFont="1" applyBorder="1" applyAlignment="1" applyProtection="1">
      <alignment horizontal="left" vertical="center" wrapText="1"/>
      <protection locked="0"/>
    </xf>
    <xf numFmtId="0" fontId="49" fillId="0" borderId="200" xfId="0" applyFont="1" applyBorder="1" applyAlignment="1" applyProtection="1">
      <alignment horizontal="left" vertical="center" wrapText="1"/>
      <protection locked="0"/>
    </xf>
    <xf numFmtId="0" fontId="3" fillId="10" borderId="10" xfId="0" applyFont="1" applyFill="1" applyBorder="1" applyAlignment="1">
      <alignment horizontal="center" vertical="center" wrapText="1"/>
    </xf>
    <xf numFmtId="0" fontId="3" fillId="10" borderId="21" xfId="0" applyFont="1" applyFill="1" applyBorder="1" applyAlignment="1">
      <alignment horizontal="center" vertical="center" wrapText="1"/>
    </xf>
    <xf numFmtId="0" fontId="13" fillId="10" borderId="20" xfId="0" applyFont="1" applyFill="1" applyBorder="1" applyAlignment="1">
      <alignment horizontal="left" vertical="center" wrapText="1"/>
    </xf>
    <xf numFmtId="0" fontId="13" fillId="10" borderId="105" xfId="0" applyFont="1" applyFill="1" applyBorder="1" applyAlignment="1">
      <alignment horizontal="left" vertical="center" wrapText="1"/>
    </xf>
    <xf numFmtId="0" fontId="3" fillId="10" borderId="96" xfId="0" applyFont="1" applyFill="1" applyBorder="1" applyAlignment="1">
      <alignment horizontal="left" vertical="center" wrapText="1"/>
    </xf>
    <xf numFmtId="0" fontId="48" fillId="0" borderId="201" xfId="0" applyFont="1" applyBorder="1" applyAlignment="1" applyProtection="1">
      <alignment vertical="center" wrapText="1"/>
      <protection locked="0"/>
    </xf>
    <xf numFmtId="0" fontId="48" fillId="0" borderId="60" xfId="0" applyFont="1" applyBorder="1" applyAlignment="1" applyProtection="1">
      <alignment vertical="center" wrapText="1"/>
      <protection locked="0"/>
    </xf>
    <xf numFmtId="0" fontId="48" fillId="0" borderId="200" xfId="0" applyFont="1" applyBorder="1" applyAlignment="1" applyProtection="1">
      <alignment vertical="center" wrapText="1"/>
      <protection locked="0"/>
    </xf>
    <xf numFmtId="0" fontId="48" fillId="0" borderId="33" xfId="0" applyFont="1" applyBorder="1" applyAlignment="1" applyProtection="1">
      <alignment vertical="center" wrapText="1"/>
      <protection locked="0"/>
    </xf>
    <xf numFmtId="0" fontId="48" fillId="0" borderId="3" xfId="0" applyFont="1" applyBorder="1" applyAlignment="1" applyProtection="1">
      <alignment vertical="center" wrapText="1"/>
      <protection locked="0"/>
    </xf>
    <xf numFmtId="0" fontId="48" fillId="0" borderId="28" xfId="0" applyFont="1" applyBorder="1" applyAlignment="1" applyProtection="1">
      <alignment vertical="center" wrapText="1"/>
      <protection locked="0"/>
    </xf>
    <xf numFmtId="0" fontId="48" fillId="2" borderId="24" xfId="0" applyFont="1" applyFill="1" applyBorder="1" applyAlignment="1" applyProtection="1">
      <alignment vertical="center" wrapText="1"/>
      <protection locked="0"/>
    </xf>
    <xf numFmtId="0" fontId="48" fillId="2" borderId="4" xfId="0" applyFont="1" applyFill="1" applyBorder="1" applyAlignment="1" applyProtection="1">
      <alignment vertical="center" wrapText="1"/>
      <protection locked="0"/>
    </xf>
    <xf numFmtId="0" fontId="48" fillId="2" borderId="19" xfId="0" applyFont="1" applyFill="1" applyBorder="1" applyAlignment="1" applyProtection="1">
      <alignment vertical="center" wrapText="1"/>
      <protection locked="0"/>
    </xf>
    <xf numFmtId="0" fontId="48" fillId="2" borderId="29" xfId="0" applyFont="1" applyFill="1" applyBorder="1" applyAlignment="1" applyProtection="1">
      <alignment vertical="center" wrapText="1"/>
      <protection locked="0"/>
    </xf>
    <xf numFmtId="0" fontId="48" fillId="17" borderId="7" xfId="0" applyFont="1" applyFill="1" applyBorder="1" applyAlignment="1">
      <alignment vertical="center" wrapText="1"/>
    </xf>
    <xf numFmtId="0" fontId="48" fillId="17" borderId="9" xfId="0" applyFont="1" applyFill="1" applyBorder="1" applyAlignment="1">
      <alignment vertical="center" wrapText="1"/>
    </xf>
    <xf numFmtId="0" fontId="48" fillId="0" borderId="202" xfId="0" applyFont="1" applyBorder="1" applyAlignment="1" applyProtection="1">
      <alignment vertical="center" wrapText="1"/>
      <protection locked="0"/>
    </xf>
    <xf numFmtId="0" fontId="48" fillId="0" borderId="29" xfId="0" applyFont="1" applyBorder="1" applyAlignment="1" applyProtection="1">
      <alignment vertical="center" wrapText="1"/>
      <protection locked="0"/>
    </xf>
    <xf numFmtId="0" fontId="56" fillId="0" borderId="53" xfId="0" applyFont="1" applyBorder="1" applyAlignment="1" applyProtection="1">
      <alignment vertical="center" wrapText="1"/>
      <protection locked="0"/>
    </xf>
    <xf numFmtId="0" fontId="56" fillId="0" borderId="201" xfId="0" applyFont="1" applyBorder="1" applyAlignment="1" applyProtection="1">
      <alignment vertical="center" wrapText="1"/>
      <protection locked="0"/>
    </xf>
    <xf numFmtId="0" fontId="56" fillId="0" borderId="200" xfId="0" applyFont="1" applyBorder="1" applyAlignment="1" applyProtection="1">
      <alignment vertical="center" wrapText="1"/>
      <protection locked="0"/>
    </xf>
    <xf numFmtId="0" fontId="56" fillId="0" borderId="60" xfId="0" applyFont="1" applyBorder="1" applyAlignment="1" applyProtection="1">
      <alignment vertical="center" wrapText="1"/>
      <protection locked="0"/>
    </xf>
    <xf numFmtId="0" fontId="56" fillId="0" borderId="202" xfId="0" applyFont="1" applyBorder="1" applyAlignment="1" applyProtection="1">
      <alignment vertical="center" wrapText="1"/>
      <protection locked="0"/>
    </xf>
    <xf numFmtId="0" fontId="56" fillId="0" borderId="4" xfId="0" applyFont="1" applyBorder="1" applyAlignment="1" applyProtection="1">
      <alignment vertical="center" wrapText="1"/>
      <protection locked="0"/>
    </xf>
    <xf numFmtId="0" fontId="56" fillId="0" borderId="19" xfId="0" applyFont="1" applyBorder="1" applyAlignment="1" applyProtection="1">
      <alignment vertical="center" wrapText="1"/>
      <protection locked="0"/>
    </xf>
    <xf numFmtId="0" fontId="56" fillId="0" borderId="24" xfId="0" applyFont="1" applyBorder="1" applyAlignment="1" applyProtection="1">
      <alignment vertical="center" wrapText="1"/>
      <protection locked="0"/>
    </xf>
    <xf numFmtId="0" fontId="56" fillId="0" borderId="33" xfId="0" applyFont="1" applyBorder="1" applyAlignment="1" applyProtection="1">
      <alignment vertical="center" wrapText="1"/>
      <protection locked="0"/>
    </xf>
    <xf numFmtId="0" fontId="56" fillId="0" borderId="3" xfId="0" applyFont="1" applyBorder="1" applyAlignment="1" applyProtection="1">
      <alignment vertical="center" wrapText="1"/>
      <protection locked="0"/>
    </xf>
    <xf numFmtId="0" fontId="56" fillId="0" borderId="28" xfId="0" applyFont="1" applyBorder="1" applyAlignment="1" applyProtection="1">
      <alignment vertical="center" wrapText="1"/>
      <protection locked="0"/>
    </xf>
    <xf numFmtId="0" fontId="56" fillId="2" borderId="33" xfId="0" applyFont="1" applyFill="1" applyBorder="1" applyAlignment="1" applyProtection="1">
      <alignment vertical="center" wrapText="1"/>
      <protection locked="0"/>
    </xf>
    <xf numFmtId="0" fontId="56" fillId="2" borderId="3" xfId="0" applyFont="1" applyFill="1" applyBorder="1" applyAlignment="1" applyProtection="1">
      <alignment vertical="center" wrapText="1"/>
      <protection locked="0"/>
    </xf>
    <xf numFmtId="0" fontId="56" fillId="2" borderId="28" xfId="0" applyFont="1" applyFill="1" applyBorder="1" applyAlignment="1" applyProtection="1">
      <alignment vertical="center" wrapText="1"/>
      <protection locked="0"/>
    </xf>
    <xf numFmtId="0" fontId="56" fillId="0" borderId="29" xfId="0" applyFont="1" applyBorder="1" applyAlignment="1" applyProtection="1">
      <alignment vertical="center" wrapText="1"/>
      <protection locked="0"/>
    </xf>
    <xf numFmtId="0" fontId="56" fillId="0" borderId="269" xfId="0" applyFont="1" applyBorder="1" applyAlignment="1" applyProtection="1">
      <alignment vertical="center" wrapText="1"/>
      <protection locked="0"/>
    </xf>
    <xf numFmtId="0" fontId="56" fillId="0" borderId="52" xfId="0" applyFont="1" applyBorder="1" applyAlignment="1" applyProtection="1">
      <alignment vertical="center" wrapText="1"/>
      <protection locked="0"/>
    </xf>
    <xf numFmtId="0" fontId="56" fillId="0" borderId="75" xfId="0" applyFont="1" applyBorder="1" applyAlignment="1" applyProtection="1">
      <alignment vertical="center" wrapText="1"/>
      <protection locked="0"/>
    </xf>
    <xf numFmtId="0" fontId="56" fillId="2" borderId="202" xfId="0" applyFont="1" applyFill="1" applyBorder="1" applyAlignment="1" applyProtection="1">
      <alignment vertical="center" wrapText="1"/>
      <protection locked="0"/>
    </xf>
    <xf numFmtId="0" fontId="56" fillId="2" borderId="4" xfId="0" applyFont="1" applyFill="1" applyBorder="1" applyAlignment="1" applyProtection="1">
      <alignment vertical="center" wrapText="1"/>
      <protection locked="0"/>
    </xf>
    <xf numFmtId="0" fontId="56" fillId="2" borderId="29" xfId="0" applyFont="1" applyFill="1" applyBorder="1" applyAlignment="1" applyProtection="1">
      <alignment vertical="center" wrapText="1"/>
      <protection locked="0"/>
    </xf>
    <xf numFmtId="0" fontId="56" fillId="2" borderId="19" xfId="0" applyFont="1" applyFill="1" applyBorder="1" applyAlignment="1" applyProtection="1">
      <alignment vertical="center" wrapText="1"/>
      <protection locked="0"/>
    </xf>
    <xf numFmtId="0" fontId="12" fillId="10" borderId="8" xfId="0" applyFont="1" applyFill="1" applyBorder="1" applyAlignment="1">
      <alignment horizontal="center" vertical="center" wrapText="1" readingOrder="1"/>
    </xf>
    <xf numFmtId="0" fontId="12" fillId="10" borderId="15" xfId="0" applyFont="1" applyFill="1" applyBorder="1" applyAlignment="1">
      <alignment horizontal="center" vertical="center" wrapText="1" readingOrder="1"/>
    </xf>
    <xf numFmtId="0" fontId="12" fillId="10" borderId="61" xfId="0" applyFont="1" applyFill="1" applyBorder="1" applyAlignment="1">
      <alignment horizontal="left" vertical="center" wrapText="1" readingOrder="1"/>
    </xf>
    <xf numFmtId="0" fontId="12" fillId="10" borderId="62" xfId="0" applyFont="1" applyFill="1" applyBorder="1" applyAlignment="1">
      <alignment horizontal="left" vertical="center" wrapText="1" readingOrder="1"/>
    </xf>
    <xf numFmtId="0" fontId="12" fillId="10" borderId="66" xfId="0" applyFont="1" applyFill="1" applyBorder="1" applyAlignment="1">
      <alignment horizontal="center" vertical="center" wrapText="1" readingOrder="1"/>
    </xf>
    <xf numFmtId="0" fontId="12" fillId="10" borderId="61" xfId="0" applyFont="1" applyFill="1" applyBorder="1" applyAlignment="1">
      <alignment horizontal="center" vertical="center" wrapText="1" readingOrder="1"/>
    </xf>
    <xf numFmtId="0" fontId="12" fillId="10" borderId="65" xfId="0" applyFont="1" applyFill="1" applyBorder="1" applyAlignment="1">
      <alignment horizontal="center" vertical="center" wrapText="1" readingOrder="1"/>
    </xf>
    <xf numFmtId="0" fontId="12" fillId="10" borderId="63" xfId="0" applyFont="1" applyFill="1" applyBorder="1" applyAlignment="1">
      <alignment horizontal="center" vertical="center" wrapText="1" readingOrder="1"/>
    </xf>
    <xf numFmtId="0" fontId="12" fillId="10" borderId="41" xfId="0" applyFont="1" applyFill="1" applyBorder="1" applyAlignment="1">
      <alignment horizontal="center" vertical="center" wrapText="1" readingOrder="1"/>
    </xf>
    <xf numFmtId="0" fontId="12" fillId="10" borderId="35" xfId="0" applyFont="1" applyFill="1" applyBorder="1" applyAlignment="1">
      <alignment horizontal="center" vertical="center" wrapText="1" readingOrder="1"/>
    </xf>
    <xf numFmtId="0" fontId="12" fillId="10" borderId="9" xfId="0" applyFont="1" applyFill="1" applyBorder="1" applyAlignment="1">
      <alignment horizontal="center" vertical="center" wrapText="1" readingOrder="1"/>
    </xf>
    <xf numFmtId="0" fontId="12" fillId="10" borderId="176" xfId="0" applyFont="1" applyFill="1" applyBorder="1" applyAlignment="1">
      <alignment horizontal="center" vertical="center" wrapText="1" readingOrder="1"/>
    </xf>
    <xf numFmtId="0" fontId="12" fillId="10" borderId="19" xfId="0" applyFont="1" applyFill="1" applyBorder="1" applyAlignment="1">
      <alignment horizontal="center" vertical="center" wrapText="1" readingOrder="1"/>
    </xf>
    <xf numFmtId="0" fontId="12" fillId="10" borderId="154" xfId="0" applyFont="1" applyFill="1" applyBorder="1" applyAlignment="1">
      <alignment horizontal="center" vertical="center" wrapText="1" readingOrder="1"/>
    </xf>
    <xf numFmtId="0" fontId="12" fillId="10" borderId="117" xfId="0" applyFont="1" applyFill="1" applyBorder="1" applyAlignment="1">
      <alignment horizontal="center" vertical="center" wrapText="1" readingOrder="1"/>
    </xf>
    <xf numFmtId="0" fontId="12" fillId="10" borderId="105" xfId="0" applyFont="1" applyFill="1" applyBorder="1" applyAlignment="1">
      <alignment horizontal="center" vertical="center" wrapText="1" readingOrder="1"/>
    </xf>
    <xf numFmtId="0" fontId="12" fillId="10" borderId="194" xfId="0" applyFont="1" applyFill="1" applyBorder="1" applyAlignment="1">
      <alignment horizontal="center" vertical="center" wrapText="1" readingOrder="1"/>
    </xf>
    <xf numFmtId="0" fontId="12" fillId="10" borderId="56" xfId="0" applyFont="1" applyFill="1" applyBorder="1" applyAlignment="1">
      <alignment horizontal="center" vertical="center" wrapText="1" readingOrder="1"/>
    </xf>
    <xf numFmtId="0" fontId="12" fillId="10" borderId="65" xfId="0" applyFont="1" applyFill="1" applyBorder="1" applyAlignment="1">
      <alignment horizontal="left" vertical="center" wrapText="1" readingOrder="1"/>
    </xf>
    <xf numFmtId="0" fontId="1" fillId="0" borderId="3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5" fillId="10" borderId="44" xfId="0" applyFont="1" applyFill="1" applyBorder="1" applyAlignment="1">
      <alignment horizontal="center" vertical="center" wrapText="1"/>
    </xf>
    <xf numFmtId="0" fontId="5" fillId="10" borderId="45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29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3" fillId="5" borderId="0" xfId="0" applyFont="1" applyFill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3" fillId="5" borderId="20" xfId="0" applyFont="1" applyFill="1" applyBorder="1" applyAlignment="1">
      <alignment horizontal="left" vertical="center" wrapText="1"/>
    </xf>
    <xf numFmtId="0" fontId="3" fillId="5" borderId="15" xfId="0" applyFont="1" applyFill="1" applyBorder="1" applyAlignment="1">
      <alignment horizontal="left" vertical="center" wrapText="1"/>
    </xf>
    <xf numFmtId="0" fontId="3" fillId="5" borderId="21" xfId="0" applyFont="1" applyFill="1" applyBorder="1" applyAlignment="1">
      <alignment horizontal="left" vertical="center" wrapText="1"/>
    </xf>
    <xf numFmtId="0" fontId="3" fillId="10" borderId="3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171FF"/>
      <color rgb="FF8989FF"/>
      <color rgb="FF9999FF"/>
      <color rgb="FF3366CC"/>
      <color rgb="FF2D872D"/>
      <color rgb="FF267426"/>
      <color rgb="FF339933"/>
      <color rgb="FF660066"/>
      <color rgb="FF9900CC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O:\DRG\DRG-4.5_Projets_transversaux\40%20-%20Pilotage%20et%20donn&#233;es%20Risques\23%20-%20FOCUS%20BILANS\W%20-%20PRINCE%20-%20OPP7%20-%20EF\W3%20-%20Travaux%20Etats%20Fin\2%20-%20Conso%20French%20&amp;%20IFRS\EF_P2_A3%20-%20Mod&#232;le%20Groupe%20-%20Conso%20French_Stabilis&#233;%2020250715.xlsx" TargetMode="External"/><Relationship Id="rId2" Type="http://schemas.microsoft.com/office/2019/04/relationships/externalLinkLongPath" Target="W3%20-%20Travaux%20Etats%20Fin/2%20-%20Conso%20French%20&amp;%20IFRS/EF_P2_A3%20-%20Mod&#232;le%20Groupe%20-%20Conso%20French_Stabilis&#233;%2020250715.xlsx?C5F8FB51" TargetMode="External"/><Relationship Id="rId1" Type="http://schemas.openxmlformats.org/officeDocument/2006/relationships/externalLinkPath" Target="file:///\\C5F8FB51\EF_P2_A3%20-%20Mod&#232;le%20Groupe%20-%20Conso%20French_Stabilis&#233;%20202507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0 - EN-TÊTE"/>
      <sheetName val="1- BIL - ACTIF"/>
      <sheetName val="2 - BIL - PASSIF"/>
      <sheetName val="3 - CPTE DE RES"/>
      <sheetName val="5 - TABLEAU DE FLUX"/>
      <sheetName val="6 - RETRAITEMENTS"/>
      <sheetName val="7 - SYNTHESE &amp; RATIOS"/>
      <sheetName val="8 - PROJECTIONS"/>
      <sheetName val="9 - LBO"/>
      <sheetName val="10 - REFERENTIEL BREF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EE9E1-BA70-40C9-AAA8-CF5E69B8E6E6}">
  <sheetPr>
    <tabColor rgb="FF00B050"/>
  </sheetPr>
  <dimension ref="A1:N30"/>
  <sheetViews>
    <sheetView tabSelected="1" zoomScaleNormal="100" workbookViewId="0">
      <pane xSplit="4" ySplit="3" topLeftCell="E4" activePane="bottomRight" state="frozen"/>
      <selection pane="topRight" sqref="A1:C2"/>
      <selection pane="bottomLeft" sqref="A1:C2"/>
      <selection pane="bottomRight" activeCell="D22" sqref="D22"/>
    </sheetView>
  </sheetViews>
  <sheetFormatPr baseColWidth="10" defaultColWidth="0" defaultRowHeight="10.5" outlineLevelCol="1" x14ac:dyDescent="0.25"/>
  <cols>
    <col min="1" max="3" width="16.7265625" style="51" customWidth="1"/>
    <col min="4" max="4" width="60.7265625" style="51" customWidth="1"/>
    <col min="5" max="6" width="10.7265625" style="51" customWidth="1" outlineLevel="1"/>
    <col min="7" max="7" width="91.81640625" style="51" customWidth="1" outlineLevel="1"/>
    <col min="8" max="8" width="2.7265625" style="51" customWidth="1"/>
    <col min="9" max="12" width="6.54296875" style="51" customWidth="1"/>
    <col min="13" max="13" width="2.7265625" style="51" customWidth="1"/>
    <col min="14" max="14" width="24.54296875" style="51" customWidth="1"/>
    <col min="15" max="15" width="2.7265625" style="51" customWidth="1"/>
    <col min="16" max="16384" width="0" style="51" hidden="1"/>
  </cols>
  <sheetData>
    <row r="1" spans="1:14" s="4393" customFormat="1" ht="18" customHeight="1" x14ac:dyDescent="0.35">
      <c r="A1" s="4932" t="s">
        <v>0</v>
      </c>
      <c r="B1" s="4933"/>
      <c r="C1" s="4933"/>
      <c r="D1" s="4933"/>
      <c r="E1" s="4933"/>
      <c r="F1" s="4933"/>
      <c r="G1" s="4934"/>
      <c r="H1" s="4392"/>
      <c r="I1" s="373"/>
      <c r="J1" s="334"/>
      <c r="K1" s="334"/>
      <c r="L1" s="335"/>
      <c r="N1" s="379"/>
    </row>
    <row r="2" spans="1:14" s="4332" customFormat="1" ht="18" customHeight="1" thickBot="1" x14ac:dyDescent="0.4">
      <c r="A2" s="370" t="s">
        <v>1</v>
      </c>
      <c r="B2" s="371" t="s">
        <v>2</v>
      </c>
      <c r="C2" s="372" t="s">
        <v>3</v>
      </c>
      <c r="D2" s="423" t="s">
        <v>4</v>
      </c>
      <c r="E2" s="4460" t="s">
        <v>5</v>
      </c>
      <c r="F2" s="375" t="s">
        <v>6</v>
      </c>
      <c r="G2" s="376" t="s">
        <v>7</v>
      </c>
      <c r="H2" s="4331"/>
      <c r="I2" s="377" t="s">
        <v>8</v>
      </c>
      <c r="J2" s="377" t="s">
        <v>9</v>
      </c>
      <c r="K2" s="377" t="s">
        <v>10</v>
      </c>
      <c r="L2" s="378" t="s">
        <v>11</v>
      </c>
      <c r="N2" s="380" t="s">
        <v>12</v>
      </c>
    </row>
    <row r="3" spans="1:14" s="1" customFormat="1" ht="15" customHeight="1" thickTop="1" x14ac:dyDescent="0.35">
      <c r="A3" s="69"/>
      <c r="B3" s="69"/>
      <c r="C3" s="69"/>
      <c r="E3" s="893"/>
      <c r="F3" s="892"/>
    </row>
    <row r="4" spans="1:14" s="1" customFormat="1" ht="18" customHeight="1" thickBot="1" x14ac:dyDescent="0.4">
      <c r="A4" s="4935" t="s">
        <v>13</v>
      </c>
      <c r="B4" s="4938"/>
      <c r="C4" s="4938" t="s">
        <v>14</v>
      </c>
      <c r="D4" s="4518" t="s">
        <v>15</v>
      </c>
      <c r="E4" s="4532"/>
      <c r="F4" s="4520" t="s">
        <v>16</v>
      </c>
      <c r="G4" s="4521" t="s">
        <v>17</v>
      </c>
      <c r="I4" s="4533"/>
      <c r="J4" s="4534"/>
      <c r="K4" s="4534"/>
      <c r="L4" s="4535"/>
      <c r="N4" s="4536"/>
    </row>
    <row r="5" spans="1:14" s="1" customFormat="1" ht="18" customHeight="1" x14ac:dyDescent="0.35">
      <c r="A5" s="4936"/>
      <c r="B5" s="4939"/>
      <c r="C5" s="4939"/>
      <c r="D5" s="4537" t="s">
        <v>18</v>
      </c>
      <c r="E5" s="4538"/>
      <c r="F5" s="1248" t="s">
        <v>16</v>
      </c>
      <c r="G5" s="4539" t="s">
        <v>19</v>
      </c>
      <c r="I5" s="4543"/>
      <c r="J5" s="4544"/>
      <c r="K5" s="4544"/>
      <c r="L5" s="4381"/>
      <c r="N5" s="4545"/>
    </row>
    <row r="6" spans="1:14" s="1" customFormat="1" ht="18" customHeight="1" thickBot="1" x14ac:dyDescent="0.4">
      <c r="A6" s="4936"/>
      <c r="B6" s="4939"/>
      <c r="C6" s="4939"/>
      <c r="D6" s="4540" t="s">
        <v>20</v>
      </c>
      <c r="E6" s="4541"/>
      <c r="F6" s="1244" t="s">
        <v>21</v>
      </c>
      <c r="G6" s="4542" t="s">
        <v>22</v>
      </c>
      <c r="I6" s="4369"/>
      <c r="J6" s="4368"/>
      <c r="K6" s="4368"/>
      <c r="L6" s="4370"/>
      <c r="N6" s="4371"/>
    </row>
    <row r="7" spans="1:14" s="1" customFormat="1" ht="18" customHeight="1" x14ac:dyDescent="0.35">
      <c r="A7" s="4936"/>
      <c r="B7" s="4939"/>
      <c r="C7" s="4939"/>
      <c r="D7" s="4546" t="s">
        <v>23</v>
      </c>
      <c r="E7" s="4547"/>
      <c r="F7" s="4548" t="s">
        <v>16</v>
      </c>
      <c r="G7" s="4549" t="s">
        <v>24</v>
      </c>
      <c r="I7" s="4550"/>
      <c r="J7" s="4551"/>
      <c r="K7" s="4551"/>
      <c r="L7" s="4552"/>
      <c r="N7" s="4553"/>
    </row>
    <row r="8" spans="1:14" s="1" customFormat="1" ht="18" customHeight="1" thickBot="1" x14ac:dyDescent="0.4">
      <c r="A8" s="4936"/>
      <c r="B8" s="4939"/>
      <c r="C8" s="4939"/>
      <c r="D8" s="4455" t="s">
        <v>25</v>
      </c>
      <c r="E8" s="4397"/>
      <c r="F8" s="1243" t="s">
        <v>21</v>
      </c>
      <c r="G8" s="1239" t="s">
        <v>26</v>
      </c>
      <c r="I8" s="4353"/>
      <c r="J8" s="4352"/>
      <c r="K8" s="4352"/>
      <c r="L8" s="4354"/>
      <c r="N8" s="4355"/>
    </row>
    <row r="9" spans="1:14" s="1" customFormat="1" ht="18" customHeight="1" x14ac:dyDescent="0.35">
      <c r="A9" s="4936"/>
      <c r="B9" s="4939"/>
      <c r="C9" s="4939"/>
      <c r="D9" s="4562" t="s">
        <v>27</v>
      </c>
      <c r="E9" s="4563"/>
      <c r="F9" s="1248" t="s">
        <v>16</v>
      </c>
      <c r="G9" s="4539" t="s">
        <v>28</v>
      </c>
      <c r="I9" s="4357"/>
      <c r="J9" s="4356"/>
      <c r="K9" s="4356"/>
      <c r="L9" s="4358"/>
      <c r="N9" s="4359"/>
    </row>
    <row r="10" spans="1:14" s="1" customFormat="1" ht="18" customHeight="1" thickBot="1" x14ac:dyDescent="0.4">
      <c r="A10" s="4936"/>
      <c r="B10" s="4939"/>
      <c r="C10" s="4939"/>
      <c r="D10" s="4554" t="s">
        <v>29</v>
      </c>
      <c r="E10" s="4555"/>
      <c r="F10" s="4556" t="s">
        <v>21</v>
      </c>
      <c r="G10" s="4557" t="s">
        <v>30</v>
      </c>
      <c r="I10" s="4558"/>
      <c r="J10" s="4559"/>
      <c r="K10" s="4559"/>
      <c r="L10" s="4560"/>
      <c r="N10" s="4561"/>
    </row>
    <row r="11" spans="1:14" s="1" customFormat="1" ht="18" customHeight="1" thickTop="1" x14ac:dyDescent="0.35">
      <c r="A11" s="4936"/>
      <c r="B11" s="4939"/>
      <c r="C11" s="4941" t="s">
        <v>31</v>
      </c>
      <c r="D11" s="4467" t="s">
        <v>32</v>
      </c>
      <c r="E11" s="4468"/>
      <c r="F11" s="4469" t="s">
        <v>16</v>
      </c>
      <c r="G11" s="4497" t="s">
        <v>33</v>
      </c>
      <c r="I11" s="4475"/>
      <c r="J11" s="4476"/>
      <c r="K11" s="4476"/>
      <c r="L11" s="4477"/>
      <c r="N11" s="4481"/>
    </row>
    <row r="12" spans="1:14" s="1" customFormat="1" ht="18" customHeight="1" thickBot="1" x14ac:dyDescent="0.4">
      <c r="A12" s="4936"/>
      <c r="B12" s="4939"/>
      <c r="C12" s="4939"/>
      <c r="D12" s="4455" t="s">
        <v>34</v>
      </c>
      <c r="E12" s="4397"/>
      <c r="F12" s="1243" t="s">
        <v>21</v>
      </c>
      <c r="G12" s="1239" t="s">
        <v>35</v>
      </c>
      <c r="I12" s="4353"/>
      <c r="J12" s="4352"/>
      <c r="K12" s="4352"/>
      <c r="L12" s="4354"/>
      <c r="N12" s="4355"/>
    </row>
    <row r="13" spans="1:14" s="1" customFormat="1" ht="18" customHeight="1" x14ac:dyDescent="0.35">
      <c r="A13" s="4936"/>
      <c r="B13" s="4939"/>
      <c r="C13" s="4939"/>
      <c r="D13" s="4466" t="s">
        <v>36</v>
      </c>
      <c r="E13" s="4435"/>
      <c r="F13" s="4437" t="s">
        <v>16</v>
      </c>
      <c r="G13" s="4438" t="s">
        <v>37</v>
      </c>
      <c r="I13" s="4439"/>
      <c r="J13" s="4436"/>
      <c r="K13" s="4436"/>
      <c r="L13" s="4440"/>
      <c r="N13" s="4441"/>
    </row>
    <row r="14" spans="1:14" s="1" customFormat="1" ht="18" customHeight="1" x14ac:dyDescent="0.35">
      <c r="A14" s="4936"/>
      <c r="B14" s="4939"/>
      <c r="C14" s="4939"/>
      <c r="D14" s="4457" t="s">
        <v>38</v>
      </c>
      <c r="E14" s="4431"/>
      <c r="F14" s="4420" t="s">
        <v>16</v>
      </c>
      <c r="G14" s="4421" t="s">
        <v>39</v>
      </c>
      <c r="I14" s="4425"/>
      <c r="J14" s="4419"/>
      <c r="K14" s="4419"/>
      <c r="L14" s="4426"/>
      <c r="N14" s="4429"/>
    </row>
    <row r="15" spans="1:14" s="1" customFormat="1" ht="18" customHeight="1" x14ac:dyDescent="0.35">
      <c r="A15" s="4936"/>
      <c r="B15" s="4939"/>
      <c r="C15" s="4939"/>
      <c r="D15" s="4458" t="s">
        <v>40</v>
      </c>
      <c r="E15" s="4432"/>
      <c r="F15" s="4423" t="s">
        <v>16</v>
      </c>
      <c r="G15" s="4424" t="s">
        <v>41</v>
      </c>
      <c r="I15" s="4427"/>
      <c r="J15" s="4422"/>
      <c r="K15" s="4422"/>
      <c r="L15" s="4428"/>
      <c r="N15" s="4430"/>
    </row>
    <row r="16" spans="1:14" s="1" customFormat="1" ht="18" customHeight="1" x14ac:dyDescent="0.35">
      <c r="A16" s="4936"/>
      <c r="B16" s="4939"/>
      <c r="C16" s="4939"/>
      <c r="D16" s="4451" t="s">
        <v>42</v>
      </c>
      <c r="E16" s="4461"/>
      <c r="F16" s="1247" t="s">
        <v>16</v>
      </c>
      <c r="G16" s="1238" t="s">
        <v>43</v>
      </c>
      <c r="I16" s="4345"/>
      <c r="J16" s="4344"/>
      <c r="K16" s="4344"/>
      <c r="L16" s="4346"/>
      <c r="N16" s="4347"/>
    </row>
    <row r="17" spans="1:14" s="1" customFormat="1" ht="18" customHeight="1" thickBot="1" x14ac:dyDescent="0.4">
      <c r="A17" s="4936"/>
      <c r="B17" s="4939"/>
      <c r="C17" s="4939"/>
      <c r="D17" s="4455" t="s">
        <v>44</v>
      </c>
      <c r="E17" s="4397"/>
      <c r="F17" s="1243" t="s">
        <v>16</v>
      </c>
      <c r="G17" s="1239" t="s">
        <v>45</v>
      </c>
      <c r="I17" s="4353"/>
      <c r="J17" s="4352"/>
      <c r="K17" s="4352"/>
      <c r="L17" s="4354"/>
      <c r="N17" s="4355"/>
    </row>
    <row r="18" spans="1:14" s="1" customFormat="1" ht="18" hidden="1" customHeight="1" x14ac:dyDescent="0.35">
      <c r="A18" s="4936"/>
      <c r="B18" s="4939"/>
      <c r="C18" s="4939"/>
      <c r="D18" s="4456" t="s">
        <v>46</v>
      </c>
      <c r="E18" s="4463"/>
      <c r="F18" s="4414" t="s">
        <v>16</v>
      </c>
      <c r="G18" s="4415" t="s">
        <v>47</v>
      </c>
      <c r="I18" s="4416"/>
      <c r="J18" s="4413"/>
      <c r="K18" s="4413"/>
      <c r="L18" s="4417"/>
      <c r="N18" s="4418"/>
    </row>
    <row r="19" spans="1:14" s="1" customFormat="1" ht="18" hidden="1" customHeight="1" thickBot="1" x14ac:dyDescent="0.4">
      <c r="A19" s="4936"/>
      <c r="B19" s="4939"/>
      <c r="C19" s="4940"/>
      <c r="D19" s="4471" t="s">
        <v>48</v>
      </c>
      <c r="E19" s="4472"/>
      <c r="F19" s="4473" t="s">
        <v>16</v>
      </c>
      <c r="G19" s="4495" t="s">
        <v>49</v>
      </c>
      <c r="I19" s="4478"/>
      <c r="J19" s="4479"/>
      <c r="K19" s="4479"/>
      <c r="L19" s="4480"/>
      <c r="N19" s="4482"/>
    </row>
    <row r="20" spans="1:14" s="1" customFormat="1" ht="18" customHeight="1" thickTop="1" x14ac:dyDescent="0.35">
      <c r="A20" s="4936"/>
      <c r="B20" s="4939"/>
      <c r="C20" s="4942" t="s">
        <v>50</v>
      </c>
      <c r="D20" s="4518" t="s">
        <v>50</v>
      </c>
      <c r="E20" s="4532"/>
      <c r="F20" s="4520" t="s">
        <v>16</v>
      </c>
      <c r="G20" s="4521" t="s">
        <v>51</v>
      </c>
      <c r="I20" s="4533"/>
      <c r="J20" s="4534"/>
      <c r="K20" s="4534"/>
      <c r="L20" s="4535"/>
      <c r="N20" s="4536"/>
    </row>
    <row r="21" spans="1:14" s="1" customFormat="1" ht="18" customHeight="1" x14ac:dyDescent="0.35">
      <c r="A21" s="4936"/>
      <c r="B21" s="4939"/>
      <c r="C21" s="4943"/>
      <c r="D21" s="4518" t="s">
        <v>52</v>
      </c>
      <c r="E21" s="4519"/>
      <c r="F21" s="4520" t="s">
        <v>16</v>
      </c>
      <c r="G21" s="4521" t="s">
        <v>53</v>
      </c>
      <c r="I21" s="4522"/>
      <c r="J21" s="4523"/>
      <c r="K21" s="4523"/>
      <c r="L21" s="4524"/>
      <c r="N21" s="4525"/>
    </row>
    <row r="22" spans="1:14" s="1" customFormat="1" ht="18" customHeight="1" thickBot="1" x14ac:dyDescent="0.4">
      <c r="A22" s="4936"/>
      <c r="B22" s="4939"/>
      <c r="C22" s="4944"/>
      <c r="D22" s="4471" t="s">
        <v>54</v>
      </c>
      <c r="E22" s="4526"/>
      <c r="F22" s="4473" t="s">
        <v>16</v>
      </c>
      <c r="G22" s="4527" t="s">
        <v>55</v>
      </c>
      <c r="I22" s="4528"/>
      <c r="J22" s="4529"/>
      <c r="K22" s="4529"/>
      <c r="L22" s="4530"/>
      <c r="N22" s="4531"/>
    </row>
    <row r="23" spans="1:14" s="1" customFormat="1" ht="18" customHeight="1" thickTop="1" x14ac:dyDescent="0.35">
      <c r="A23" s="4936"/>
      <c r="B23" s="4939"/>
      <c r="C23" s="4939" t="s">
        <v>56</v>
      </c>
      <c r="D23" s="4453" t="s">
        <v>57</v>
      </c>
      <c r="E23" s="4398"/>
      <c r="F23" s="1245" t="s">
        <v>16</v>
      </c>
      <c r="G23" s="1240" t="s">
        <v>58</v>
      </c>
      <c r="I23" s="4365"/>
      <c r="J23" s="4364"/>
      <c r="K23" s="4364"/>
      <c r="L23" s="4366"/>
      <c r="N23" s="4367"/>
    </row>
    <row r="24" spans="1:14" s="1" customFormat="1" ht="18" customHeight="1" thickBot="1" x14ac:dyDescent="0.4">
      <c r="A24" s="4936"/>
      <c r="B24" s="4939"/>
      <c r="C24" s="4940"/>
      <c r="D24" s="4483" t="s">
        <v>59</v>
      </c>
      <c r="E24" s="4484"/>
      <c r="F24" s="4485" t="s">
        <v>16</v>
      </c>
      <c r="G24" s="4496" t="s">
        <v>60</v>
      </c>
      <c r="I24" s="4487"/>
      <c r="J24" s="4488"/>
      <c r="K24" s="4488"/>
      <c r="L24" s="4489"/>
      <c r="N24" s="4490"/>
    </row>
    <row r="25" spans="1:14" s="1" customFormat="1" ht="18" customHeight="1" thickTop="1" x14ac:dyDescent="0.35">
      <c r="A25" s="4936"/>
      <c r="B25" s="4939"/>
      <c r="C25" s="4939" t="s">
        <v>61</v>
      </c>
      <c r="D25" s="4453" t="s">
        <v>62</v>
      </c>
      <c r="E25" s="4398"/>
      <c r="F25" s="1245" t="s">
        <v>21</v>
      </c>
      <c r="G25" s="1240" t="s">
        <v>63</v>
      </c>
      <c r="I25" s="4365"/>
      <c r="J25" s="4364"/>
      <c r="K25" s="4364"/>
      <c r="L25" s="4366"/>
      <c r="N25" s="4367"/>
    </row>
    <row r="26" spans="1:14" s="1" customFormat="1" ht="18" customHeight="1" thickBot="1" x14ac:dyDescent="0.4">
      <c r="A26" s="4936"/>
      <c r="B26" s="4939"/>
      <c r="C26" s="4939"/>
      <c r="D26" s="4455" t="s">
        <v>64</v>
      </c>
      <c r="E26" s="4397"/>
      <c r="F26" s="1243" t="s">
        <v>21</v>
      </c>
      <c r="G26" s="1239" t="s">
        <v>65</v>
      </c>
      <c r="I26" s="4353"/>
      <c r="J26" s="4352"/>
      <c r="K26" s="4352"/>
      <c r="L26" s="4354"/>
      <c r="N26" s="4355"/>
    </row>
    <row r="27" spans="1:14" s="1" customFormat="1" ht="18" customHeight="1" x14ac:dyDescent="0.35">
      <c r="A27" s="4936"/>
      <c r="B27" s="4939"/>
      <c r="C27" s="4939"/>
      <c r="D27" s="4453" t="s">
        <v>66</v>
      </c>
      <c r="E27" s="4398"/>
      <c r="F27" s="1245" t="s">
        <v>21</v>
      </c>
      <c r="G27" s="1240" t="s">
        <v>67</v>
      </c>
      <c r="I27" s="4365"/>
      <c r="J27" s="4364"/>
      <c r="K27" s="4364"/>
      <c r="L27" s="4366"/>
      <c r="N27" s="4367"/>
    </row>
    <row r="28" spans="1:14" s="1" customFormat="1" ht="18" customHeight="1" x14ac:dyDescent="0.35">
      <c r="A28" s="4936"/>
      <c r="B28" s="4939"/>
      <c r="C28" s="4939"/>
      <c r="D28" s="4450" t="s">
        <v>68</v>
      </c>
      <c r="E28" s="4394"/>
      <c r="F28" s="1242" t="s">
        <v>21</v>
      </c>
      <c r="G28" s="1237" t="s">
        <v>69</v>
      </c>
      <c r="I28" s="4341"/>
      <c r="J28" s="4340"/>
      <c r="K28" s="4340"/>
      <c r="L28" s="4342"/>
      <c r="N28" s="4343"/>
    </row>
    <row r="29" spans="1:14" s="1" customFormat="1" ht="18" customHeight="1" thickBot="1" x14ac:dyDescent="0.4">
      <c r="A29" s="4937"/>
      <c r="B29" s="4940"/>
      <c r="C29" s="4940"/>
      <c r="D29" s="4459" t="s">
        <v>70</v>
      </c>
      <c r="E29" s="4399"/>
      <c r="F29" s="1246" t="s">
        <v>21</v>
      </c>
      <c r="G29" s="1241" t="s">
        <v>71</v>
      </c>
      <c r="I29" s="4373"/>
      <c r="J29" s="4372"/>
      <c r="K29" s="4372"/>
      <c r="L29" s="4374"/>
      <c r="N29" s="4375"/>
    </row>
    <row r="30" spans="1:14" ht="11" thickTop="1" x14ac:dyDescent="0.25"/>
  </sheetData>
  <mergeCells count="10">
    <mergeCell ref="A1:G1"/>
    <mergeCell ref="A4:A29"/>
    <mergeCell ref="B4:B10"/>
    <mergeCell ref="C4:C10"/>
    <mergeCell ref="B11:B24"/>
    <mergeCell ref="B25:B29"/>
    <mergeCell ref="C25:C29"/>
    <mergeCell ref="C11:C19"/>
    <mergeCell ref="C23:C24"/>
    <mergeCell ref="C20:C2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36A7C-CB9B-4BF9-91F5-3E68719BC541}">
  <sheetPr>
    <tabColor rgb="FF7030A0"/>
  </sheetPr>
  <dimension ref="A1:N31"/>
  <sheetViews>
    <sheetView zoomScaleNormal="100" workbookViewId="0">
      <pane xSplit="4" ySplit="3" topLeftCell="E4" activePane="bottomRight" state="frozen"/>
      <selection activeCell="D22" sqref="D22"/>
      <selection pane="topRight" activeCell="D22" sqref="D22"/>
      <selection pane="bottomLeft" activeCell="D22" sqref="D22"/>
      <selection pane="bottomRight" activeCell="D22" sqref="D22"/>
    </sheetView>
  </sheetViews>
  <sheetFormatPr baseColWidth="10" defaultColWidth="0" defaultRowHeight="10.5" outlineLevelCol="1" x14ac:dyDescent="0.25"/>
  <cols>
    <col min="1" max="3" width="16.7265625" style="51" customWidth="1"/>
    <col min="4" max="4" width="60.7265625" style="51" customWidth="1"/>
    <col min="5" max="6" width="10.7265625" style="51" customWidth="1" outlineLevel="1"/>
    <col min="7" max="7" width="90.7265625" style="51" customWidth="1" outlineLevel="1"/>
    <col min="8" max="8" width="2.7265625" style="51" customWidth="1"/>
    <col min="9" max="12" width="6.54296875" style="51" customWidth="1"/>
    <col min="13" max="13" width="2.7265625" style="51" customWidth="1"/>
    <col min="14" max="14" width="24.54296875" style="51" customWidth="1"/>
    <col min="15" max="15" width="2.7265625" style="51" customWidth="1"/>
    <col min="16" max="16" width="1.54296875" style="51" customWidth="1"/>
    <col min="17" max="16384" width="0" style="51" hidden="1"/>
  </cols>
  <sheetData>
    <row r="1" spans="1:14" s="1" customFormat="1" ht="17.25" customHeight="1" x14ac:dyDescent="0.35">
      <c r="A1" s="4972" t="s">
        <v>2986</v>
      </c>
      <c r="B1" s="4973"/>
      <c r="C1" s="4973"/>
      <c r="D1" s="4973"/>
      <c r="E1" s="4973"/>
      <c r="F1" s="4973"/>
      <c r="G1" s="5416"/>
      <c r="H1" s="632"/>
      <c r="I1" s="4313"/>
      <c r="J1" s="4334"/>
      <c r="K1" s="4334"/>
      <c r="L1" s="4335"/>
      <c r="N1" s="4336"/>
    </row>
    <row r="2" spans="1:14" s="1" customFormat="1" ht="17.25" customHeight="1" thickBot="1" x14ac:dyDescent="0.4">
      <c r="A2" s="4311" t="s">
        <v>1</v>
      </c>
      <c r="B2" s="4312" t="s">
        <v>2</v>
      </c>
      <c r="C2" s="4337" t="s">
        <v>3</v>
      </c>
      <c r="D2" s="438" t="s">
        <v>4</v>
      </c>
      <c r="E2" s="4464" t="s">
        <v>5</v>
      </c>
      <c r="F2" s="4338" t="s">
        <v>6</v>
      </c>
      <c r="G2" s="4339" t="s">
        <v>7</v>
      </c>
      <c r="H2" s="632"/>
      <c r="I2" s="4376" t="s">
        <v>8</v>
      </c>
      <c r="J2" s="4376" t="s">
        <v>9</v>
      </c>
      <c r="K2" s="4376" t="s">
        <v>10</v>
      </c>
      <c r="L2" s="4377" t="s">
        <v>11</v>
      </c>
      <c r="N2" s="422" t="s">
        <v>12</v>
      </c>
    </row>
    <row r="3" spans="1:14" s="1" customFormat="1" ht="15" customHeight="1" thickTop="1" x14ac:dyDescent="0.35">
      <c r="A3" s="69"/>
      <c r="B3" s="69"/>
      <c r="C3" s="69"/>
      <c r="E3" s="42"/>
    </row>
    <row r="4" spans="1:14" s="1" customFormat="1" ht="18" customHeight="1" x14ac:dyDescent="0.35">
      <c r="A4" s="4935" t="s">
        <v>13</v>
      </c>
      <c r="B4" s="4938"/>
      <c r="C4" s="4938" t="s">
        <v>14</v>
      </c>
      <c r="D4" s="4451" t="s">
        <v>15</v>
      </c>
      <c r="E4" s="4395"/>
      <c r="F4" s="1247" t="s">
        <v>16</v>
      </c>
      <c r="G4" s="1250" t="s">
        <v>2987</v>
      </c>
      <c r="I4" s="4411"/>
      <c r="J4" s="4410"/>
      <c r="K4" s="4410"/>
      <c r="L4" s="4379"/>
      <c r="N4" s="4412"/>
    </row>
    <row r="5" spans="1:14" s="1" customFormat="1" ht="18" customHeight="1" x14ac:dyDescent="0.35">
      <c r="A5" s="4936"/>
      <c r="B5" s="4939"/>
      <c r="C5" s="4939"/>
      <c r="D5" s="4451" t="s">
        <v>255</v>
      </c>
      <c r="E5" s="4461"/>
      <c r="F5" s="1247" t="s">
        <v>16</v>
      </c>
      <c r="G5" s="1250" t="s">
        <v>2988</v>
      </c>
      <c r="I5" s="4345"/>
      <c r="J5" s="4344"/>
      <c r="K5" s="4344"/>
      <c r="L5" s="4346"/>
      <c r="N5" s="4347"/>
    </row>
    <row r="6" spans="1:14" s="1" customFormat="1" ht="18" customHeight="1" x14ac:dyDescent="0.35">
      <c r="A6" s="4936"/>
      <c r="B6" s="4939"/>
      <c r="C6" s="4939"/>
      <c r="D6" s="4451" t="s">
        <v>2989</v>
      </c>
      <c r="E6" s="4461"/>
      <c r="F6" s="1247" t="s">
        <v>16</v>
      </c>
      <c r="G6" s="1250" t="s">
        <v>2990</v>
      </c>
      <c r="I6" s="4345"/>
      <c r="J6" s="4344"/>
      <c r="K6" s="4344"/>
      <c r="L6" s="4346"/>
      <c r="N6" s="4347"/>
    </row>
    <row r="7" spans="1:14" s="1" customFormat="1" ht="18" customHeight="1" thickBot="1" x14ac:dyDescent="0.4">
      <c r="A7" s="4936"/>
      <c r="B7" s="4939"/>
      <c r="C7" s="4939"/>
      <c r="D7" s="4452" t="s">
        <v>2991</v>
      </c>
      <c r="E7" s="4462"/>
      <c r="F7" s="4310" t="s">
        <v>16</v>
      </c>
      <c r="G7" s="4433" t="s">
        <v>2992</v>
      </c>
      <c r="I7" s="4361"/>
      <c r="J7" s="4360"/>
      <c r="K7" s="4360"/>
      <c r="L7" s="4362"/>
      <c r="N7" s="4363"/>
    </row>
    <row r="8" spans="1:14" s="1" customFormat="1" ht="18" customHeight="1" x14ac:dyDescent="0.35">
      <c r="A8" s="4936"/>
      <c r="B8" s="4939"/>
      <c r="C8" s="4939"/>
      <c r="D8" s="4453" t="s">
        <v>2993</v>
      </c>
      <c r="E8" s="4398"/>
      <c r="F8" s="1245" t="s">
        <v>21</v>
      </c>
      <c r="G8" s="1253" t="s">
        <v>2994</v>
      </c>
      <c r="I8" s="4365"/>
      <c r="J8" s="4364"/>
      <c r="K8" s="4364"/>
      <c r="L8" s="4366"/>
      <c r="N8" s="4367"/>
    </row>
    <row r="9" spans="1:14" s="1" customFormat="1" ht="18" customHeight="1" x14ac:dyDescent="0.35">
      <c r="A9" s="4936"/>
      <c r="B9" s="4939"/>
      <c r="C9" s="4939"/>
      <c r="D9" s="4450" t="s">
        <v>2995</v>
      </c>
      <c r="E9" s="4394"/>
      <c r="F9" s="1242" t="s">
        <v>21</v>
      </c>
      <c r="G9" s="1249" t="s">
        <v>2996</v>
      </c>
      <c r="I9" s="4341"/>
      <c r="J9" s="4340"/>
      <c r="K9" s="4340"/>
      <c r="L9" s="4342"/>
      <c r="N9" s="4343"/>
    </row>
    <row r="10" spans="1:14" s="1" customFormat="1" ht="18" customHeight="1" thickBot="1" x14ac:dyDescent="0.4">
      <c r="A10" s="4936"/>
      <c r="B10" s="4939"/>
      <c r="C10" s="4939"/>
      <c r="D10" s="4454" t="s">
        <v>2997</v>
      </c>
      <c r="E10" s="4396"/>
      <c r="F10" s="4329" t="s">
        <v>21</v>
      </c>
      <c r="G10" s="4330" t="s">
        <v>2998</v>
      </c>
      <c r="I10" s="4349"/>
      <c r="J10" s="4348"/>
      <c r="K10" s="4348"/>
      <c r="L10" s="4350"/>
      <c r="N10" s="4351"/>
    </row>
    <row r="11" spans="1:14" s="1" customFormat="1" ht="18" customHeight="1" thickTop="1" x14ac:dyDescent="0.35">
      <c r="A11" s="4936"/>
      <c r="B11" s="4939"/>
      <c r="C11" s="4941" t="s">
        <v>31</v>
      </c>
      <c r="D11" s="4467" t="s">
        <v>2010</v>
      </c>
      <c r="E11" s="4468"/>
      <c r="F11" s="4469" t="s">
        <v>16</v>
      </c>
      <c r="G11" s="4470" t="s">
        <v>2999</v>
      </c>
      <c r="I11" s="4475"/>
      <c r="J11" s="4476"/>
      <c r="K11" s="4476"/>
      <c r="L11" s="4477"/>
      <c r="N11" s="4481"/>
    </row>
    <row r="12" spans="1:14" s="1" customFormat="1" ht="18" customHeight="1" thickBot="1" x14ac:dyDescent="0.4">
      <c r="A12" s="4936"/>
      <c r="B12" s="4939"/>
      <c r="C12" s="4939"/>
      <c r="D12" s="4455" t="s">
        <v>34</v>
      </c>
      <c r="E12" s="4397"/>
      <c r="F12" s="1243" t="s">
        <v>21</v>
      </c>
      <c r="G12" s="1251" t="s">
        <v>3000</v>
      </c>
      <c r="I12" s="4353"/>
      <c r="J12" s="4352"/>
      <c r="K12" s="4352"/>
      <c r="L12" s="4354"/>
      <c r="N12" s="4355"/>
    </row>
    <row r="13" spans="1:14" s="1" customFormat="1" ht="18" customHeight="1" x14ac:dyDescent="0.35">
      <c r="A13" s="4936"/>
      <c r="B13" s="4939"/>
      <c r="C13" s="4939"/>
      <c r="D13" s="4456" t="s">
        <v>2751</v>
      </c>
      <c r="E13" s="4463"/>
      <c r="F13" s="4414" t="s">
        <v>16</v>
      </c>
      <c r="G13" s="4434" t="s">
        <v>3001</v>
      </c>
      <c r="I13" s="4416"/>
      <c r="J13" s="4413"/>
      <c r="K13" s="4413"/>
      <c r="L13" s="4417"/>
      <c r="N13" s="4418"/>
    </row>
    <row r="14" spans="1:14" s="1" customFormat="1" ht="18" customHeight="1" thickBot="1" x14ac:dyDescent="0.4">
      <c r="A14" s="4936"/>
      <c r="B14" s="4939"/>
      <c r="C14" s="4939"/>
      <c r="D14" s="4455" t="s">
        <v>2752</v>
      </c>
      <c r="E14" s="4397"/>
      <c r="F14" s="1243" t="s">
        <v>21</v>
      </c>
      <c r="G14" s="1251" t="s">
        <v>3002</v>
      </c>
      <c r="I14" s="4353"/>
      <c r="J14" s="4352"/>
      <c r="K14" s="4352"/>
      <c r="L14" s="4354"/>
      <c r="N14" s="4355"/>
    </row>
    <row r="15" spans="1:14" s="1" customFormat="1" ht="18" customHeight="1" x14ac:dyDescent="0.35">
      <c r="A15" s="4936"/>
      <c r="B15" s="4939"/>
      <c r="C15" s="4939"/>
      <c r="D15" s="4453" t="s">
        <v>2755</v>
      </c>
      <c r="E15" s="4398"/>
      <c r="F15" s="1245" t="s">
        <v>16</v>
      </c>
      <c r="G15" s="1253" t="s">
        <v>3003</v>
      </c>
      <c r="H15" s="892"/>
      <c r="I15" s="4365"/>
      <c r="J15" s="4364"/>
      <c r="K15" s="4364"/>
      <c r="L15" s="4366"/>
      <c r="N15" s="4367"/>
    </row>
    <row r="16" spans="1:14" s="1" customFormat="1" ht="18" customHeight="1" x14ac:dyDescent="0.35">
      <c r="A16" s="4936"/>
      <c r="B16" s="4939"/>
      <c r="C16" s="4939"/>
      <c r="D16" s="4457" t="s">
        <v>2014</v>
      </c>
      <c r="E16" s="4461"/>
      <c r="F16" s="1247" t="s">
        <v>16</v>
      </c>
      <c r="G16" s="1250" t="s">
        <v>3004</v>
      </c>
      <c r="I16" s="4345"/>
      <c r="J16" s="4344"/>
      <c r="K16" s="4344"/>
      <c r="L16" s="4346"/>
      <c r="N16" s="4347"/>
    </row>
    <row r="17" spans="1:14" s="1" customFormat="1" ht="18" customHeight="1" x14ac:dyDescent="0.35">
      <c r="A17" s="4936"/>
      <c r="B17" s="4939"/>
      <c r="C17" s="4939"/>
      <c r="D17" s="4458" t="s">
        <v>2015</v>
      </c>
      <c r="E17" s="4461"/>
      <c r="F17" s="1247" t="s">
        <v>16</v>
      </c>
      <c r="G17" s="1250" t="s">
        <v>3005</v>
      </c>
      <c r="I17" s="4345"/>
      <c r="J17" s="4344"/>
      <c r="K17" s="4344"/>
      <c r="L17" s="4346"/>
      <c r="N17" s="4347"/>
    </row>
    <row r="18" spans="1:14" s="1" customFormat="1" ht="18" customHeight="1" x14ac:dyDescent="0.35">
      <c r="A18" s="4936"/>
      <c r="B18" s="4939"/>
      <c r="C18" s="4939"/>
      <c r="D18" s="4451" t="s">
        <v>42</v>
      </c>
      <c r="E18" s="4461"/>
      <c r="F18" s="1247" t="s">
        <v>16</v>
      </c>
      <c r="G18" s="1250" t="s">
        <v>3006</v>
      </c>
      <c r="I18" s="4345"/>
      <c r="J18" s="4344"/>
      <c r="K18" s="4344"/>
      <c r="L18" s="4346"/>
      <c r="N18" s="4347"/>
    </row>
    <row r="19" spans="1:14" s="1" customFormat="1" ht="18" customHeight="1" thickBot="1" x14ac:dyDescent="0.4">
      <c r="A19" s="4936"/>
      <c r="B19" s="4939"/>
      <c r="C19" s="4939"/>
      <c r="D19" s="4455" t="s">
        <v>44</v>
      </c>
      <c r="E19" s="4397"/>
      <c r="F19" s="1243" t="s">
        <v>16</v>
      </c>
      <c r="G19" s="1251" t="s">
        <v>3007</v>
      </c>
      <c r="I19" s="4353"/>
      <c r="J19" s="4352"/>
      <c r="K19" s="4352"/>
      <c r="L19" s="4354"/>
      <c r="N19" s="4355"/>
    </row>
    <row r="20" spans="1:14" s="1" customFormat="1" ht="18" customHeight="1" thickBot="1" x14ac:dyDescent="0.4">
      <c r="A20" s="4936"/>
      <c r="B20" s="4939"/>
      <c r="C20" s="4939"/>
      <c r="D20" s="4570" t="s">
        <v>46</v>
      </c>
      <c r="E20" s="4571"/>
      <c r="F20" s="4572" t="s">
        <v>16</v>
      </c>
      <c r="G20" s="4573" t="s">
        <v>3008</v>
      </c>
      <c r="I20" s="4574"/>
      <c r="J20" s="4575"/>
      <c r="K20" s="4575"/>
      <c r="L20" s="4576"/>
      <c r="N20" s="4577"/>
    </row>
    <row r="21" spans="1:14" s="1" customFormat="1" ht="18" customHeight="1" thickTop="1" x14ac:dyDescent="0.35">
      <c r="A21" s="4936"/>
      <c r="B21" s="4939"/>
      <c r="C21" s="4942" t="s">
        <v>50</v>
      </c>
      <c r="D21" s="4518" t="s">
        <v>50</v>
      </c>
      <c r="E21" s="4929"/>
      <c r="F21" s="4930" t="s">
        <v>16</v>
      </c>
      <c r="G21" s="4931" t="str">
        <f>CFREN_ANA!G141</f>
        <v>FRS011</v>
      </c>
      <c r="I21" s="4566"/>
      <c r="J21" s="4567"/>
      <c r="K21" s="4567"/>
      <c r="L21" s="4568"/>
      <c r="N21" s="4569"/>
    </row>
    <row r="22" spans="1:14" s="1" customFormat="1" ht="18" customHeight="1" x14ac:dyDescent="0.35">
      <c r="A22" s="4936"/>
      <c r="B22" s="4939"/>
      <c r="C22" s="4943"/>
      <c r="D22" s="4518" t="s">
        <v>3009</v>
      </c>
      <c r="E22" s="4519"/>
      <c r="F22" s="4520" t="s">
        <v>16</v>
      </c>
      <c r="G22" s="4521" t="str">
        <f>CFREN_ANA!G64&amp;" - "&amp;CFREN_ANA!G61&amp;" - "&amp;CFREN_ANA!G63</f>
        <v>P96 + P97 + P101 + P43 - P155 - P156</v>
      </c>
      <c r="I22" s="4522"/>
      <c r="J22" s="4523"/>
      <c r="K22" s="4523"/>
      <c r="L22" s="4524"/>
      <c r="N22" s="4525"/>
    </row>
    <row r="23" spans="1:14" s="1" customFormat="1" ht="18" customHeight="1" thickBot="1" x14ac:dyDescent="0.4">
      <c r="A23" s="4936"/>
      <c r="B23" s="4939"/>
      <c r="C23" s="4944"/>
      <c r="D23" s="4471" t="s">
        <v>54</v>
      </c>
      <c r="E23" s="4526"/>
      <c r="F23" s="4473" t="s">
        <v>16</v>
      </c>
      <c r="G23" s="4527" t="str">
        <f>CFREN_ANA!G161</f>
        <v>FRS033 + FRS034</v>
      </c>
      <c r="I23" s="4528"/>
      <c r="J23" s="4529"/>
      <c r="K23" s="4529"/>
      <c r="L23" s="4530"/>
      <c r="N23" s="4531"/>
    </row>
    <row r="24" spans="1:14" s="1" customFormat="1" ht="18" customHeight="1" thickTop="1" x14ac:dyDescent="0.35">
      <c r="A24" s="4936"/>
      <c r="B24" s="4939"/>
      <c r="C24" s="4939" t="s">
        <v>56</v>
      </c>
      <c r="D24" s="4453" t="s">
        <v>57</v>
      </c>
      <c r="E24" s="4398"/>
      <c r="F24" s="1245" t="s">
        <v>16</v>
      </c>
      <c r="G24" s="1253" t="s">
        <v>3010</v>
      </c>
      <c r="I24" s="4365"/>
      <c r="J24" s="4364"/>
      <c r="K24" s="4364"/>
      <c r="L24" s="4366"/>
      <c r="N24" s="4367"/>
    </row>
    <row r="25" spans="1:14" s="1" customFormat="1" ht="18" customHeight="1" thickBot="1" x14ac:dyDescent="0.4">
      <c r="A25" s="4936"/>
      <c r="B25" s="4939"/>
      <c r="C25" s="4940"/>
      <c r="D25" s="4483" t="s">
        <v>59</v>
      </c>
      <c r="E25" s="4484"/>
      <c r="F25" s="4485" t="s">
        <v>16</v>
      </c>
      <c r="G25" s="4486" t="s">
        <v>3011</v>
      </c>
      <c r="I25" s="4487"/>
      <c r="J25" s="4488"/>
      <c r="K25" s="4488"/>
      <c r="L25" s="4489"/>
      <c r="N25" s="4490"/>
    </row>
    <row r="26" spans="1:14" s="1" customFormat="1" ht="18" customHeight="1" thickTop="1" x14ac:dyDescent="0.35">
      <c r="A26" s="4936"/>
      <c r="B26" s="4939"/>
      <c r="C26" s="4939" t="s">
        <v>61</v>
      </c>
      <c r="D26" s="4453" t="s">
        <v>62</v>
      </c>
      <c r="E26" s="4398"/>
      <c r="F26" s="1245" t="s">
        <v>21</v>
      </c>
      <c r="G26" s="1253" t="s">
        <v>3012</v>
      </c>
      <c r="I26" s="4365"/>
      <c r="J26" s="4364"/>
      <c r="K26" s="4364"/>
      <c r="L26" s="4366"/>
      <c r="N26" s="4367"/>
    </row>
    <row r="27" spans="1:14" s="1" customFormat="1" ht="18" customHeight="1" thickBot="1" x14ac:dyDescent="0.4">
      <c r="A27" s="4936"/>
      <c r="B27" s="4939"/>
      <c r="C27" s="4939"/>
      <c r="D27" s="4455" t="s">
        <v>64</v>
      </c>
      <c r="E27" s="4397"/>
      <c r="F27" s="1243" t="s">
        <v>21</v>
      </c>
      <c r="G27" s="1251" t="s">
        <v>3013</v>
      </c>
      <c r="I27" s="4353"/>
      <c r="J27" s="4352"/>
      <c r="K27" s="4352"/>
      <c r="L27" s="4354"/>
      <c r="N27" s="4355"/>
    </row>
    <row r="28" spans="1:14" s="1" customFormat="1" ht="18" customHeight="1" x14ac:dyDescent="0.35">
      <c r="A28" s="4936"/>
      <c r="B28" s="4939"/>
      <c r="C28" s="4939"/>
      <c r="D28" s="4453" t="s">
        <v>66</v>
      </c>
      <c r="E28" s="4398"/>
      <c r="F28" s="1245" t="s">
        <v>21</v>
      </c>
      <c r="G28" s="1253" t="s">
        <v>3014</v>
      </c>
      <c r="I28" s="4365"/>
      <c r="J28" s="4364"/>
      <c r="K28" s="4364"/>
      <c r="L28" s="4366"/>
      <c r="N28" s="4367"/>
    </row>
    <row r="29" spans="1:14" s="1" customFormat="1" ht="18" customHeight="1" x14ac:dyDescent="0.35">
      <c r="A29" s="4936"/>
      <c r="B29" s="4939"/>
      <c r="C29" s="4939"/>
      <c r="D29" s="4450" t="s">
        <v>68</v>
      </c>
      <c r="E29" s="4394"/>
      <c r="F29" s="1242" t="s">
        <v>21</v>
      </c>
      <c r="G29" s="1249" t="s">
        <v>3015</v>
      </c>
      <c r="I29" s="4341"/>
      <c r="J29" s="4340"/>
      <c r="K29" s="4340"/>
      <c r="L29" s="4342"/>
      <c r="N29" s="4343"/>
    </row>
    <row r="30" spans="1:14" s="1" customFormat="1" ht="18" customHeight="1" thickBot="1" x14ac:dyDescent="0.4">
      <c r="A30" s="4937"/>
      <c r="B30" s="4940"/>
      <c r="C30" s="4940"/>
      <c r="D30" s="4459" t="s">
        <v>70</v>
      </c>
      <c r="E30" s="4399"/>
      <c r="F30" s="1246" t="s">
        <v>21</v>
      </c>
      <c r="G30" s="1254" t="s">
        <v>71</v>
      </c>
      <c r="I30" s="4373"/>
      <c r="J30" s="4372"/>
      <c r="K30" s="4372"/>
      <c r="L30" s="4374"/>
      <c r="N30" s="4375"/>
    </row>
    <row r="31" spans="1:14" ht="11" thickTop="1" x14ac:dyDescent="0.25"/>
  </sheetData>
  <mergeCells count="10">
    <mergeCell ref="A1:G1"/>
    <mergeCell ref="A4:A30"/>
    <mergeCell ref="B4:B10"/>
    <mergeCell ref="C4:C10"/>
    <mergeCell ref="B11:B25"/>
    <mergeCell ref="B26:B30"/>
    <mergeCell ref="C26:C30"/>
    <mergeCell ref="C11:C20"/>
    <mergeCell ref="C24:C25"/>
    <mergeCell ref="C21:C2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ADE9F-F2FD-4E6B-94D8-4D86F8C3ECE3}">
  <sheetPr>
    <tabColor rgb="FF7030A0"/>
  </sheetPr>
  <dimension ref="A1:Q319"/>
  <sheetViews>
    <sheetView zoomScaleNormal="100" workbookViewId="0">
      <pane xSplit="4" ySplit="3" topLeftCell="G192" activePane="bottomRight" state="frozen"/>
      <selection activeCell="D22" sqref="D22"/>
      <selection pane="topRight" activeCell="D22" sqref="D22"/>
      <selection pane="bottomLeft" activeCell="D22" sqref="D22"/>
      <selection pane="bottomRight" activeCell="D22" sqref="D22"/>
    </sheetView>
  </sheetViews>
  <sheetFormatPr baseColWidth="10" defaultColWidth="0" defaultRowHeight="0" customHeight="1" zeroHeight="1" outlineLevelCol="1" x14ac:dyDescent="0.35"/>
  <cols>
    <col min="1" max="3" width="16.7265625" style="43" customWidth="1"/>
    <col min="4" max="4" width="60.7265625" style="44" customWidth="1"/>
    <col min="5" max="5" width="10.7265625" style="45" customWidth="1" outlineLevel="1"/>
    <col min="6" max="6" width="10.7265625" style="44" customWidth="1" outlineLevel="1"/>
    <col min="7" max="7" width="90.7265625" style="44" customWidth="1" outlineLevel="1"/>
    <col min="8" max="8" width="2.7265625" style="1" customWidth="1"/>
    <col min="9" max="12" width="6.54296875" style="44" customWidth="1"/>
    <col min="13" max="13" width="2.7265625" style="1" customWidth="1"/>
    <col min="14" max="14" width="24.54296875" style="44" customWidth="1"/>
    <col min="15" max="15" width="2.7265625" style="1" customWidth="1"/>
    <col min="16" max="16" width="1.54296875" style="1" customWidth="1"/>
    <col min="17" max="17" width="0" style="1" hidden="1" customWidth="1"/>
    <col min="18" max="16384" width="10.81640625" style="1" hidden="1"/>
  </cols>
  <sheetData>
    <row r="1" spans="1:14" ht="17.25" customHeight="1" x14ac:dyDescent="0.35">
      <c r="A1" s="4932" t="s">
        <v>2986</v>
      </c>
      <c r="B1" s="4933"/>
      <c r="C1" s="4933"/>
      <c r="D1" s="4933"/>
      <c r="E1" s="4933"/>
      <c r="F1" s="4933"/>
      <c r="G1" s="4934"/>
      <c r="H1" s="632"/>
      <c r="I1" s="373"/>
      <c r="J1" s="334"/>
      <c r="K1" s="334"/>
      <c r="L1" s="335"/>
      <c r="N1" s="379"/>
    </row>
    <row r="2" spans="1:14" ht="17.25" customHeight="1" thickBot="1" x14ac:dyDescent="0.4">
      <c r="A2" s="370" t="s">
        <v>1</v>
      </c>
      <c r="B2" s="371" t="s">
        <v>2</v>
      </c>
      <c r="C2" s="372" t="s">
        <v>3</v>
      </c>
      <c r="D2" s="582" t="s">
        <v>4</v>
      </c>
      <c r="E2" s="655" t="s">
        <v>5</v>
      </c>
      <c r="F2" s="375" t="s">
        <v>6</v>
      </c>
      <c r="G2" s="376" t="s">
        <v>7</v>
      </c>
      <c r="H2" s="632"/>
      <c r="I2" s="601" t="s">
        <v>8</v>
      </c>
      <c r="J2" s="601" t="s">
        <v>9</v>
      </c>
      <c r="K2" s="601" t="s">
        <v>10</v>
      </c>
      <c r="L2" s="602" t="s">
        <v>11</v>
      </c>
      <c r="N2" s="380" t="s">
        <v>12</v>
      </c>
    </row>
    <row r="3" spans="1:14" ht="15" customHeight="1" thickTop="1" x14ac:dyDescent="0.35">
      <c r="A3" s="69"/>
      <c r="B3" s="69"/>
      <c r="C3" s="69"/>
      <c r="D3" s="1"/>
      <c r="E3" s="42"/>
      <c r="F3" s="1"/>
      <c r="G3" s="1"/>
      <c r="I3" s="1"/>
      <c r="J3" s="1"/>
      <c r="K3" s="1"/>
      <c r="L3" s="1"/>
      <c r="N3" s="1"/>
    </row>
    <row r="4" spans="1:14" ht="18" customHeight="1" x14ac:dyDescent="0.35">
      <c r="A4" s="4972" t="s">
        <v>72</v>
      </c>
      <c r="B4" s="4973"/>
      <c r="C4" s="381"/>
      <c r="D4" s="527"/>
      <c r="E4" s="528"/>
      <c r="F4" s="529"/>
      <c r="G4" s="530"/>
      <c r="H4" s="632"/>
      <c r="I4" s="894"/>
      <c r="J4" s="894"/>
      <c r="K4" s="894"/>
      <c r="L4" s="895"/>
      <c r="N4" s="896"/>
    </row>
    <row r="5" spans="1:14" ht="18" customHeight="1" thickBot="1" x14ac:dyDescent="0.4">
      <c r="A5" s="4974"/>
      <c r="B5" s="4975"/>
      <c r="C5" s="1142" t="s">
        <v>73</v>
      </c>
      <c r="D5" s="425" t="s">
        <v>74</v>
      </c>
      <c r="E5" s="217"/>
      <c r="F5" s="228" t="s">
        <v>75</v>
      </c>
      <c r="G5" s="219"/>
      <c r="H5" s="632"/>
      <c r="I5" s="218"/>
      <c r="J5" s="218"/>
      <c r="K5" s="218"/>
      <c r="L5" s="387"/>
      <c r="N5" s="389"/>
    </row>
    <row r="6" spans="1:14" ht="15" customHeight="1" thickTop="1" x14ac:dyDescent="0.35">
      <c r="A6" s="69"/>
      <c r="B6" s="69"/>
      <c r="C6" s="69"/>
      <c r="D6" s="1"/>
      <c r="E6" s="42"/>
      <c r="F6" s="1"/>
      <c r="G6" s="1"/>
      <c r="I6" s="1"/>
      <c r="J6" s="1"/>
      <c r="K6" s="1"/>
      <c r="L6" s="1"/>
      <c r="N6" s="1"/>
    </row>
    <row r="7" spans="1:14" ht="17.25" customHeight="1" x14ac:dyDescent="0.25">
      <c r="A7" s="5419" t="s">
        <v>76</v>
      </c>
      <c r="B7" s="4973" t="s">
        <v>3016</v>
      </c>
      <c r="C7" s="4967" t="s">
        <v>78</v>
      </c>
      <c r="D7" s="439" t="s">
        <v>530</v>
      </c>
      <c r="E7" s="656"/>
      <c r="F7" s="391" t="s">
        <v>16</v>
      </c>
      <c r="G7" s="583" t="s">
        <v>3017</v>
      </c>
      <c r="H7" s="631"/>
      <c r="I7" s="603"/>
      <c r="J7" s="603"/>
      <c r="K7" s="603"/>
      <c r="L7" s="604"/>
      <c r="M7" s="50"/>
      <c r="N7" s="414"/>
    </row>
    <row r="8" spans="1:14" ht="17.25" customHeight="1" thickBot="1" x14ac:dyDescent="0.3">
      <c r="A8" s="5420"/>
      <c r="B8" s="5425"/>
      <c r="C8" s="4966"/>
      <c r="D8" s="196" t="s">
        <v>2024</v>
      </c>
      <c r="E8" s="657"/>
      <c r="F8" s="229" t="s">
        <v>21</v>
      </c>
      <c r="G8" s="554" t="str">
        <f>"["&amp;G7&amp;"]  /  ["&amp;G41&amp;"]"</f>
        <v>[A81]  /  [A80]</v>
      </c>
      <c r="H8" s="631"/>
      <c r="I8" s="284"/>
      <c r="J8" s="284"/>
      <c r="K8" s="284"/>
      <c r="L8" s="605"/>
      <c r="M8" s="50"/>
      <c r="N8" s="625"/>
    </row>
    <row r="9" spans="1:14" ht="17.25" customHeight="1" thickTop="1" x14ac:dyDescent="0.25">
      <c r="A9" s="5420"/>
      <c r="B9" s="5425"/>
      <c r="C9" s="5422" t="s">
        <v>3018</v>
      </c>
      <c r="D9" s="982" t="s">
        <v>83</v>
      </c>
      <c r="E9" s="1014"/>
      <c r="F9" s="983" t="s">
        <v>16</v>
      </c>
      <c r="G9" s="984" t="s">
        <v>1078</v>
      </c>
      <c r="H9" s="631"/>
      <c r="I9" s="899"/>
      <c r="J9" s="899"/>
      <c r="K9" s="899"/>
      <c r="L9" s="900"/>
      <c r="M9" s="50"/>
      <c r="N9" s="897"/>
    </row>
    <row r="10" spans="1:14" ht="17.25" customHeight="1" x14ac:dyDescent="0.25">
      <c r="A10" s="5420"/>
      <c r="B10" s="5425"/>
      <c r="C10" s="5422"/>
      <c r="D10" s="985" t="s">
        <v>3019</v>
      </c>
      <c r="E10" s="1015"/>
      <c r="F10" s="146" t="s">
        <v>16</v>
      </c>
      <c r="G10" s="986" t="s">
        <v>3001</v>
      </c>
      <c r="H10" s="631"/>
      <c r="I10" s="901"/>
      <c r="J10" s="901"/>
      <c r="K10" s="901"/>
      <c r="L10" s="902"/>
      <c r="M10" s="50"/>
      <c r="N10" s="112"/>
    </row>
    <row r="11" spans="1:14" ht="17.25" customHeight="1" x14ac:dyDescent="0.25">
      <c r="A11" s="5420"/>
      <c r="B11" s="5425"/>
      <c r="C11" s="5422"/>
      <c r="D11" s="985" t="s">
        <v>84</v>
      </c>
      <c r="E11" s="1015"/>
      <c r="F11" s="146" t="s">
        <v>16</v>
      </c>
      <c r="G11" s="986" t="s">
        <v>1082</v>
      </c>
      <c r="H11" s="631"/>
      <c r="I11" s="901"/>
      <c r="J11" s="901"/>
      <c r="K11" s="901"/>
      <c r="L11" s="902"/>
      <c r="M11" s="50"/>
      <c r="N11" s="112"/>
    </row>
    <row r="12" spans="1:14" ht="17.25" customHeight="1" x14ac:dyDescent="0.25">
      <c r="A12" s="5420"/>
      <c r="B12" s="5425"/>
      <c r="C12" s="5422"/>
      <c r="D12" s="985" t="s">
        <v>86</v>
      </c>
      <c r="E12" s="1015"/>
      <c r="F12" s="146" t="s">
        <v>16</v>
      </c>
      <c r="G12" s="986" t="s">
        <v>3020</v>
      </c>
      <c r="H12" s="631"/>
      <c r="I12" s="901"/>
      <c r="J12" s="901"/>
      <c r="K12" s="901"/>
      <c r="L12" s="902"/>
      <c r="M12" s="50"/>
      <c r="N12" s="112"/>
    </row>
    <row r="13" spans="1:14" ht="17.25" customHeight="1" x14ac:dyDescent="0.25">
      <c r="A13" s="5420"/>
      <c r="B13" s="5425"/>
      <c r="C13" s="5422"/>
      <c r="D13" s="985" t="s">
        <v>88</v>
      </c>
      <c r="E13" s="1015"/>
      <c r="F13" s="146" t="s">
        <v>16</v>
      </c>
      <c r="G13" s="986" t="s">
        <v>1095</v>
      </c>
      <c r="H13" s="631"/>
      <c r="I13" s="901"/>
      <c r="J13" s="901"/>
      <c r="K13" s="901"/>
      <c r="L13" s="902"/>
      <c r="M13" s="50"/>
      <c r="N13" s="112"/>
    </row>
    <row r="14" spans="1:14" ht="17.25" customHeight="1" x14ac:dyDescent="0.25">
      <c r="A14" s="5420"/>
      <c r="B14" s="5425"/>
      <c r="C14" s="5423" t="s">
        <v>3021</v>
      </c>
      <c r="D14" s="987" t="s">
        <v>2028</v>
      </c>
      <c r="E14" s="1016"/>
      <c r="F14" s="988" t="s">
        <v>16</v>
      </c>
      <c r="G14" s="989" t="s">
        <v>3022</v>
      </c>
      <c r="H14" s="631"/>
      <c r="I14" s="903"/>
      <c r="J14" s="903"/>
      <c r="K14" s="903"/>
      <c r="L14" s="904"/>
      <c r="M14" s="50"/>
      <c r="N14" s="898"/>
    </row>
    <row r="15" spans="1:14" ht="17.25" customHeight="1" x14ac:dyDescent="0.25">
      <c r="A15" s="5420"/>
      <c r="B15" s="5425"/>
      <c r="C15" s="5422"/>
      <c r="D15" s="985" t="s">
        <v>92</v>
      </c>
      <c r="E15" s="1015"/>
      <c r="F15" s="146" t="s">
        <v>16</v>
      </c>
      <c r="G15" s="986" t="s">
        <v>3023</v>
      </c>
      <c r="H15" s="631"/>
      <c r="I15" s="901"/>
      <c r="J15" s="901"/>
      <c r="K15" s="901"/>
      <c r="L15" s="902"/>
      <c r="M15" s="50"/>
      <c r="N15" s="977"/>
    </row>
    <row r="16" spans="1:14" ht="17.25" customHeight="1" x14ac:dyDescent="0.25">
      <c r="A16" s="5420"/>
      <c r="B16" s="5425"/>
      <c r="C16" s="5422"/>
      <c r="D16" s="985" t="s">
        <v>2030</v>
      </c>
      <c r="E16" s="1015"/>
      <c r="F16" s="146" t="s">
        <v>16</v>
      </c>
      <c r="G16" s="986" t="s">
        <v>3024</v>
      </c>
      <c r="H16" s="631"/>
      <c r="I16" s="901"/>
      <c r="J16" s="901"/>
      <c r="K16" s="901"/>
      <c r="L16" s="902"/>
      <c r="M16" s="50"/>
      <c r="N16" s="112"/>
    </row>
    <row r="17" spans="1:14" ht="17.25" customHeight="1" x14ac:dyDescent="0.25">
      <c r="A17" s="5420"/>
      <c r="B17" s="5425"/>
      <c r="C17" s="5424"/>
      <c r="D17" s="990" t="s">
        <v>96</v>
      </c>
      <c r="E17" s="1017"/>
      <c r="F17" s="149" t="s">
        <v>16</v>
      </c>
      <c r="G17" s="991" t="s">
        <v>3025</v>
      </c>
      <c r="H17" s="631"/>
      <c r="I17" s="905"/>
      <c r="J17" s="905"/>
      <c r="K17" s="905"/>
      <c r="L17" s="906"/>
      <c r="M17" s="50"/>
      <c r="N17" s="117"/>
    </row>
    <row r="18" spans="1:14" ht="17.25" customHeight="1" x14ac:dyDescent="0.25">
      <c r="A18" s="5420"/>
      <c r="B18" s="5425"/>
      <c r="C18" s="5422" t="s">
        <v>3026</v>
      </c>
      <c r="D18" s="982" t="s">
        <v>99</v>
      </c>
      <c r="E18" s="1014"/>
      <c r="F18" s="983" t="s">
        <v>16</v>
      </c>
      <c r="G18" s="984" t="s">
        <v>3027</v>
      </c>
      <c r="H18" s="631"/>
      <c r="I18" s="899"/>
      <c r="J18" s="899"/>
      <c r="K18" s="899"/>
      <c r="L18" s="900"/>
      <c r="M18" s="50"/>
      <c r="N18" s="897"/>
    </row>
    <row r="19" spans="1:14" ht="17.25" customHeight="1" x14ac:dyDescent="0.25">
      <c r="A19" s="5420"/>
      <c r="B19" s="5425"/>
      <c r="C19" s="5422"/>
      <c r="D19" s="985" t="s">
        <v>100</v>
      </c>
      <c r="E19" s="1015"/>
      <c r="F19" s="146" t="s">
        <v>16</v>
      </c>
      <c r="G19" s="986" t="s">
        <v>3028</v>
      </c>
      <c r="H19" s="631"/>
      <c r="I19" s="901"/>
      <c r="J19" s="901"/>
      <c r="K19" s="901"/>
      <c r="L19" s="902"/>
      <c r="M19" s="50"/>
      <c r="N19" s="112"/>
    </row>
    <row r="20" spans="1:14" ht="17.25" customHeight="1" x14ac:dyDescent="0.25">
      <c r="A20" s="5420"/>
      <c r="B20" s="5425"/>
      <c r="C20" s="5422"/>
      <c r="D20" s="985" t="s">
        <v>102</v>
      </c>
      <c r="E20" s="1015"/>
      <c r="F20" s="146" t="s">
        <v>16</v>
      </c>
      <c r="G20" s="986" t="s">
        <v>3029</v>
      </c>
      <c r="H20" s="631"/>
      <c r="I20" s="901"/>
      <c r="J20" s="901"/>
      <c r="K20" s="901"/>
      <c r="L20" s="902"/>
      <c r="M20" s="50"/>
      <c r="N20" s="112"/>
    </row>
    <row r="21" spans="1:14" ht="17.25" customHeight="1" thickBot="1" x14ac:dyDescent="0.4">
      <c r="A21" s="5420"/>
      <c r="B21" s="5426"/>
      <c r="C21" s="648" t="s">
        <v>3030</v>
      </c>
      <c r="D21" s="666" t="s">
        <v>3031</v>
      </c>
      <c r="E21" s="660"/>
      <c r="F21" s="661" t="s">
        <v>16</v>
      </c>
      <c r="G21" s="667" t="s">
        <v>3032</v>
      </c>
      <c r="H21" s="632"/>
      <c r="I21" s="663"/>
      <c r="J21" s="663"/>
      <c r="K21" s="663"/>
      <c r="L21" s="664"/>
      <c r="N21" s="665"/>
    </row>
    <row r="22" spans="1:14" ht="17.25" customHeight="1" x14ac:dyDescent="0.25">
      <c r="A22" s="5420"/>
      <c r="B22" s="5427" t="s">
        <v>104</v>
      </c>
      <c r="C22" s="5428" t="s">
        <v>78</v>
      </c>
      <c r="D22" s="439" t="s">
        <v>2036</v>
      </c>
      <c r="E22" s="656"/>
      <c r="F22" s="391" t="s">
        <v>16</v>
      </c>
      <c r="G22" s="583" t="str">
        <f>G24&amp;" + "&amp;G27</f>
        <v>A40 + A82</v>
      </c>
      <c r="H22" s="631"/>
      <c r="I22" s="603"/>
      <c r="J22" s="603"/>
      <c r="K22" s="603"/>
      <c r="L22" s="604"/>
      <c r="M22" s="50"/>
      <c r="N22" s="414"/>
    </row>
    <row r="23" spans="1:14" ht="17.25" customHeight="1" thickBot="1" x14ac:dyDescent="0.3">
      <c r="A23" s="5420"/>
      <c r="B23" s="5425"/>
      <c r="C23" s="5429"/>
      <c r="D23" s="196" t="s">
        <v>106</v>
      </c>
      <c r="E23" s="657"/>
      <c r="F23" s="229" t="s">
        <v>21</v>
      </c>
      <c r="G23" s="554" t="str">
        <f>"["&amp;G22&amp;"]  /  "&amp;G41</f>
        <v>[A40 + A82]  /  A80</v>
      </c>
      <c r="H23" s="631"/>
      <c r="I23" s="284"/>
      <c r="J23" s="284"/>
      <c r="K23" s="284"/>
      <c r="L23" s="605"/>
      <c r="M23" s="50"/>
      <c r="N23" s="625"/>
    </row>
    <row r="24" spans="1:14" ht="17.25" customHeight="1" thickTop="1" x14ac:dyDescent="0.25">
      <c r="A24" s="5420"/>
      <c r="B24" s="5425"/>
      <c r="C24" s="5422" t="s">
        <v>107</v>
      </c>
      <c r="D24" s="987" t="s">
        <v>108</v>
      </c>
      <c r="E24" s="1016"/>
      <c r="F24" s="988" t="s">
        <v>16</v>
      </c>
      <c r="G24" s="989" t="s">
        <v>3033</v>
      </c>
      <c r="H24" s="631"/>
      <c r="I24" s="903"/>
      <c r="J24" s="903"/>
      <c r="K24" s="903"/>
      <c r="L24" s="904"/>
      <c r="M24" s="50"/>
      <c r="N24" s="898"/>
    </row>
    <row r="25" spans="1:14" ht="17.25" customHeight="1" x14ac:dyDescent="0.25">
      <c r="A25" s="5420"/>
      <c r="B25" s="5425"/>
      <c r="C25" s="5422"/>
      <c r="D25" s="985" t="s">
        <v>109</v>
      </c>
      <c r="E25" s="1015"/>
      <c r="F25" s="146" t="s">
        <v>16</v>
      </c>
      <c r="G25" s="986" t="s">
        <v>3034</v>
      </c>
      <c r="H25" s="631"/>
      <c r="I25" s="901"/>
      <c r="J25" s="901"/>
      <c r="K25" s="901"/>
      <c r="L25" s="902"/>
      <c r="M25" s="50"/>
      <c r="N25" s="112"/>
    </row>
    <row r="26" spans="1:14" ht="17.25" customHeight="1" x14ac:dyDescent="0.25">
      <c r="A26" s="5420"/>
      <c r="B26" s="5425"/>
      <c r="C26" s="5422"/>
      <c r="D26" s="990" t="s">
        <v>111</v>
      </c>
      <c r="E26" s="1017"/>
      <c r="F26" s="149" t="s">
        <v>16</v>
      </c>
      <c r="G26" s="991" t="s">
        <v>3035</v>
      </c>
      <c r="H26" s="631"/>
      <c r="I26" s="905"/>
      <c r="J26" s="905"/>
      <c r="K26" s="905"/>
      <c r="L26" s="906"/>
      <c r="M26" s="50"/>
      <c r="N26" s="117"/>
    </row>
    <row r="27" spans="1:14" ht="17.25" customHeight="1" x14ac:dyDescent="0.25">
      <c r="A27" s="5420"/>
      <c r="B27" s="5425"/>
      <c r="C27" s="5423" t="s">
        <v>113</v>
      </c>
      <c r="D27" s="982" t="s">
        <v>2039</v>
      </c>
      <c r="E27" s="1014"/>
      <c r="F27" s="983" t="s">
        <v>16</v>
      </c>
      <c r="G27" s="984" t="s">
        <v>3036</v>
      </c>
      <c r="H27" s="631"/>
      <c r="I27" s="899"/>
      <c r="J27" s="899"/>
      <c r="K27" s="899"/>
      <c r="L27" s="900"/>
      <c r="M27" s="50"/>
      <c r="N27" s="897"/>
    </row>
    <row r="28" spans="1:14" ht="17.25" customHeight="1" x14ac:dyDescent="0.25">
      <c r="A28" s="5420"/>
      <c r="B28" s="5425"/>
      <c r="C28" s="5422"/>
      <c r="D28" s="985" t="s">
        <v>2040</v>
      </c>
      <c r="E28" s="1015"/>
      <c r="F28" s="146" t="s">
        <v>16</v>
      </c>
      <c r="G28" s="986" t="s">
        <v>3037</v>
      </c>
      <c r="H28" s="631"/>
      <c r="I28" s="901"/>
      <c r="J28" s="901"/>
      <c r="K28" s="901"/>
      <c r="L28" s="902"/>
      <c r="M28" s="50"/>
      <c r="N28" s="112"/>
    </row>
    <row r="29" spans="1:14" ht="17.25" customHeight="1" x14ac:dyDescent="0.25">
      <c r="A29" s="5420"/>
      <c r="B29" s="5425"/>
      <c r="C29" s="5422"/>
      <c r="D29" s="985" t="s">
        <v>3038</v>
      </c>
      <c r="E29" s="1015"/>
      <c r="F29" s="146" t="s">
        <v>16</v>
      </c>
      <c r="G29" s="986" t="s">
        <v>3039</v>
      </c>
      <c r="H29" s="631"/>
      <c r="I29" s="901"/>
      <c r="J29" s="901"/>
      <c r="K29" s="901"/>
      <c r="L29" s="902"/>
      <c r="M29" s="50"/>
      <c r="N29" s="112"/>
    </row>
    <row r="30" spans="1:14" ht="17.25" customHeight="1" x14ac:dyDescent="0.25">
      <c r="A30" s="5420"/>
      <c r="B30" s="5425"/>
      <c r="C30" s="5422"/>
      <c r="D30" s="985" t="s">
        <v>3040</v>
      </c>
      <c r="E30" s="1015"/>
      <c r="F30" s="146" t="s">
        <v>16</v>
      </c>
      <c r="G30" s="986" t="s">
        <v>3041</v>
      </c>
      <c r="H30" s="631"/>
      <c r="I30" s="901"/>
      <c r="J30" s="901"/>
      <c r="K30" s="901"/>
      <c r="L30" s="902"/>
      <c r="M30" s="50"/>
      <c r="N30" s="112"/>
    </row>
    <row r="31" spans="1:14" ht="17.25" customHeight="1" thickBot="1" x14ac:dyDescent="0.3">
      <c r="A31" s="5420"/>
      <c r="B31" s="5425"/>
      <c r="C31" s="5422"/>
      <c r="D31" s="985" t="s">
        <v>3042</v>
      </c>
      <c r="E31" s="1015"/>
      <c r="F31" s="146" t="s">
        <v>16</v>
      </c>
      <c r="G31" s="986" t="s">
        <v>3043</v>
      </c>
      <c r="H31" s="631"/>
      <c r="I31" s="901"/>
      <c r="J31" s="901"/>
      <c r="K31" s="901"/>
      <c r="L31" s="902"/>
      <c r="M31" s="50"/>
      <c r="N31" s="112"/>
    </row>
    <row r="32" spans="1:14" ht="17.25" customHeight="1" x14ac:dyDescent="0.25">
      <c r="A32" s="5420"/>
      <c r="B32" s="4976"/>
      <c r="C32" s="1137" t="s">
        <v>121</v>
      </c>
      <c r="D32" s="731" t="s">
        <v>122</v>
      </c>
      <c r="E32" s="227"/>
      <c r="F32" s="95" t="s">
        <v>16</v>
      </c>
      <c r="G32" s="443" t="str">
        <f>"[("&amp;G24&amp;" + "&amp;G26&amp;") + ("&amp;G27&amp;" + A54 + A65)]  -  ["&amp;G74&amp;"]"</f>
        <v>[(A40 + A46) + (A82 + A54 + A65)]  -  [P148]</v>
      </c>
      <c r="H32" s="631"/>
      <c r="I32" s="180"/>
      <c r="J32" s="180"/>
      <c r="K32" s="180"/>
      <c r="L32" s="454"/>
      <c r="N32" s="464"/>
    </row>
    <row r="33" spans="1:14" ht="17.25" customHeight="1" thickBot="1" x14ac:dyDescent="0.3">
      <c r="A33" s="5420"/>
      <c r="B33" s="4977"/>
      <c r="C33" s="1138" t="s">
        <v>124</v>
      </c>
      <c r="D33" s="732" t="s">
        <v>125</v>
      </c>
      <c r="E33" s="105"/>
      <c r="F33" s="100" t="s">
        <v>16</v>
      </c>
      <c r="G33" s="444" t="str">
        <f>"["&amp;G24&amp;" + "&amp;G27&amp;"]  -  ["&amp;G74&amp;"]"</f>
        <v>[A40 + A82]  -  [P148]</v>
      </c>
      <c r="H33" s="631"/>
      <c r="I33" s="182"/>
      <c r="J33" s="182"/>
      <c r="K33" s="182"/>
      <c r="L33" s="455"/>
      <c r="N33" s="465"/>
    </row>
    <row r="34" spans="1:14" ht="17.25" customHeight="1" x14ac:dyDescent="0.25">
      <c r="A34" s="5420"/>
      <c r="B34" s="4961" t="s">
        <v>126</v>
      </c>
      <c r="C34" s="4965" t="s">
        <v>78</v>
      </c>
      <c r="D34" s="209" t="s">
        <v>127</v>
      </c>
      <c r="E34" s="668"/>
      <c r="F34" s="233" t="s">
        <v>16</v>
      </c>
      <c r="G34" s="576" t="s">
        <v>3006</v>
      </c>
      <c r="H34" s="631"/>
      <c r="I34" s="288"/>
      <c r="J34" s="288"/>
      <c r="K34" s="288"/>
      <c r="L34" s="669"/>
      <c r="M34" s="50"/>
      <c r="N34" s="459"/>
    </row>
    <row r="35" spans="1:14" ht="17.25" customHeight="1" thickBot="1" x14ac:dyDescent="0.3">
      <c r="A35" s="5420"/>
      <c r="B35" s="4951"/>
      <c r="C35" s="4966"/>
      <c r="D35" s="196" t="s">
        <v>128</v>
      </c>
      <c r="E35" s="657"/>
      <c r="F35" s="229" t="s">
        <v>21</v>
      </c>
      <c r="G35" s="554" t="str">
        <f>G34&amp;"  /  "&amp;G41</f>
        <v>A70  /  A80</v>
      </c>
      <c r="H35" s="631"/>
      <c r="I35" s="284"/>
      <c r="J35" s="284"/>
      <c r="K35" s="284"/>
      <c r="L35" s="605"/>
      <c r="M35" s="50"/>
      <c r="N35" s="625"/>
    </row>
    <row r="36" spans="1:14" ht="17.25" customHeight="1" thickTop="1" x14ac:dyDescent="0.35">
      <c r="A36" s="5420"/>
      <c r="B36" s="4951"/>
      <c r="C36" s="4963"/>
      <c r="D36" s="985" t="s">
        <v>129</v>
      </c>
      <c r="E36" s="1015"/>
      <c r="F36" s="1018" t="s">
        <v>16</v>
      </c>
      <c r="G36" s="147" t="s">
        <v>3044</v>
      </c>
      <c r="H36" s="632"/>
      <c r="I36" s="538"/>
      <c r="J36" s="538"/>
      <c r="K36" s="538"/>
      <c r="L36" s="986"/>
      <c r="N36" s="112"/>
    </row>
    <row r="37" spans="1:14" ht="17.25" customHeight="1" x14ac:dyDescent="0.35">
      <c r="A37" s="5420"/>
      <c r="B37" s="4951"/>
      <c r="C37" s="4963"/>
      <c r="D37" s="985" t="s">
        <v>131</v>
      </c>
      <c r="E37" s="1015"/>
      <c r="F37" s="538" t="s">
        <v>16</v>
      </c>
      <c r="G37" s="147" t="s">
        <v>3045</v>
      </c>
      <c r="H37" s="632"/>
      <c r="I37" s="538"/>
      <c r="J37" s="538"/>
      <c r="K37" s="538"/>
      <c r="L37" s="986"/>
      <c r="N37" s="112"/>
    </row>
    <row r="38" spans="1:14" ht="17.25" customHeight="1" thickBot="1" x14ac:dyDescent="0.4">
      <c r="A38" s="5420"/>
      <c r="B38" s="4962"/>
      <c r="C38" s="4964"/>
      <c r="D38" s="992" t="s">
        <v>133</v>
      </c>
      <c r="E38" s="1019"/>
      <c r="F38" s="909" t="s">
        <v>16</v>
      </c>
      <c r="G38" s="910" t="s">
        <v>3046</v>
      </c>
      <c r="H38" s="632"/>
      <c r="I38" s="909"/>
      <c r="J38" s="909"/>
      <c r="K38" s="909"/>
      <c r="L38" s="994"/>
      <c r="N38" s="913"/>
    </row>
    <row r="39" spans="1:14" ht="17.25" customHeight="1" x14ac:dyDescent="0.25">
      <c r="A39" s="5420"/>
      <c r="B39" s="364" t="s">
        <v>135</v>
      </c>
      <c r="C39" s="551"/>
      <c r="D39" s="199" t="s">
        <v>136</v>
      </c>
      <c r="E39" s="676"/>
      <c r="F39" s="230" t="s">
        <v>16</v>
      </c>
      <c r="G39" s="559" t="s">
        <v>3047</v>
      </c>
      <c r="H39" s="631"/>
      <c r="I39" s="287"/>
      <c r="J39" s="287"/>
      <c r="K39" s="287"/>
      <c r="L39" s="678"/>
      <c r="M39" s="50"/>
      <c r="N39" s="418"/>
    </row>
    <row r="40" spans="1:14" ht="17.25" customHeight="1" thickBot="1" x14ac:dyDescent="0.3">
      <c r="A40" s="5420"/>
      <c r="B40" s="649"/>
      <c r="C40" s="650"/>
      <c r="D40" s="203" t="s">
        <v>138</v>
      </c>
      <c r="E40" s="677"/>
      <c r="F40" s="232" t="s">
        <v>21</v>
      </c>
      <c r="G40" s="562" t="str">
        <f>G39&amp;"  /  "&amp;G41</f>
        <v>A76  /  A80</v>
      </c>
      <c r="H40" s="631"/>
      <c r="I40" s="320"/>
      <c r="J40" s="320"/>
      <c r="K40" s="320"/>
      <c r="L40" s="609"/>
      <c r="M40" s="50"/>
      <c r="N40" s="496"/>
    </row>
    <row r="41" spans="1:14" ht="17.25" customHeight="1" thickBot="1" x14ac:dyDescent="0.4">
      <c r="A41" s="5421"/>
      <c r="B41" s="651" t="s">
        <v>139</v>
      </c>
      <c r="C41" s="652"/>
      <c r="D41" s="293" t="s">
        <v>140</v>
      </c>
      <c r="E41" s="658"/>
      <c r="F41" s="659" t="s">
        <v>16</v>
      </c>
      <c r="G41" s="1236" t="s">
        <v>3048</v>
      </c>
      <c r="H41" s="632"/>
      <c r="I41" s="305"/>
      <c r="J41" s="305"/>
      <c r="K41" s="305"/>
      <c r="L41" s="654"/>
      <c r="N41" s="467"/>
    </row>
    <row r="42" spans="1:14" ht="15" customHeight="1" thickTop="1" x14ac:dyDescent="0.35">
      <c r="A42" s="69"/>
      <c r="B42" s="69"/>
      <c r="C42" s="69"/>
      <c r="D42" s="1"/>
      <c r="E42" s="42"/>
      <c r="F42" s="1"/>
      <c r="G42" s="1"/>
      <c r="I42" s="1"/>
      <c r="J42" s="1"/>
      <c r="K42" s="1"/>
      <c r="L42" s="1"/>
      <c r="N42" s="1"/>
    </row>
    <row r="43" spans="1:14" ht="17.25" customHeight="1" x14ac:dyDescent="0.25">
      <c r="A43" s="4935" t="s">
        <v>142</v>
      </c>
      <c r="B43" s="4950" t="s">
        <v>143</v>
      </c>
      <c r="C43" s="4967" t="s">
        <v>78</v>
      </c>
      <c r="D43" s="439" t="s">
        <v>634</v>
      </c>
      <c r="E43" s="656"/>
      <c r="F43" s="391" t="s">
        <v>16</v>
      </c>
      <c r="G43" s="392" t="str">
        <f>G45&amp;" + "&amp;G50</f>
        <v>P1 + P14</v>
      </c>
      <c r="H43" s="631"/>
      <c r="I43" s="603"/>
      <c r="J43" s="603"/>
      <c r="K43" s="603"/>
      <c r="L43" s="604"/>
      <c r="M43" s="50"/>
      <c r="N43" s="414"/>
    </row>
    <row r="44" spans="1:14" ht="17.25" customHeight="1" thickBot="1" x14ac:dyDescent="0.3">
      <c r="A44" s="4936"/>
      <c r="B44" s="4951"/>
      <c r="C44" s="4966"/>
      <c r="D44" s="196" t="s">
        <v>3049</v>
      </c>
      <c r="E44" s="657"/>
      <c r="F44" s="229" t="s">
        <v>21</v>
      </c>
      <c r="G44" s="393" t="str">
        <f>"["&amp;G43&amp;"]  /  "&amp;G80</f>
        <v>[P1 + P14]  /  P80</v>
      </c>
      <c r="H44" s="631"/>
      <c r="I44" s="284"/>
      <c r="J44" s="284"/>
      <c r="K44" s="284"/>
      <c r="L44" s="605"/>
      <c r="M44" s="50"/>
      <c r="N44" s="625"/>
    </row>
    <row r="45" spans="1:14" ht="17.25" customHeight="1" thickTop="1" x14ac:dyDescent="0.25">
      <c r="A45" s="4936"/>
      <c r="B45" s="4951"/>
      <c r="C45" s="4958" t="s">
        <v>3050</v>
      </c>
      <c r="D45" s="982" t="s">
        <v>3051</v>
      </c>
      <c r="E45" s="1014"/>
      <c r="F45" s="983" t="s">
        <v>16</v>
      </c>
      <c r="G45" s="1020" t="s">
        <v>3052</v>
      </c>
      <c r="H45" s="631"/>
      <c r="I45" s="899"/>
      <c r="J45" s="899"/>
      <c r="K45" s="899"/>
      <c r="L45" s="900"/>
      <c r="N45" s="897"/>
    </row>
    <row r="46" spans="1:14" ht="17.25" customHeight="1" x14ac:dyDescent="0.25">
      <c r="A46" s="4936"/>
      <c r="B46" s="4951"/>
      <c r="C46" s="4958"/>
      <c r="D46" s="985" t="s">
        <v>3053</v>
      </c>
      <c r="E46" s="1015"/>
      <c r="F46" s="146" t="s">
        <v>16</v>
      </c>
      <c r="G46" s="1021" t="s">
        <v>3054</v>
      </c>
      <c r="H46" s="631"/>
      <c r="I46" s="901"/>
      <c r="J46" s="901"/>
      <c r="K46" s="901"/>
      <c r="L46" s="902"/>
      <c r="N46" s="112"/>
    </row>
    <row r="47" spans="1:14" ht="17.25" customHeight="1" x14ac:dyDescent="0.25">
      <c r="A47" s="4936"/>
      <c r="B47" s="4951"/>
      <c r="C47" s="4958"/>
      <c r="D47" s="985" t="s">
        <v>149</v>
      </c>
      <c r="E47" s="1015"/>
      <c r="F47" s="538" t="s">
        <v>16</v>
      </c>
      <c r="G47" s="147" t="s">
        <v>3055</v>
      </c>
      <c r="H47" s="631"/>
      <c r="I47" s="901"/>
      <c r="J47" s="901"/>
      <c r="K47" s="901"/>
      <c r="L47" s="902"/>
      <c r="N47" s="112"/>
    </row>
    <row r="48" spans="1:14" ht="17.25" customHeight="1" x14ac:dyDescent="0.25">
      <c r="A48" s="4936"/>
      <c r="B48" s="4951"/>
      <c r="C48" s="4958"/>
      <c r="D48" s="985" t="s">
        <v>151</v>
      </c>
      <c r="E48" s="1015"/>
      <c r="F48" s="146" t="s">
        <v>16</v>
      </c>
      <c r="G48" s="1021" t="s">
        <v>3056</v>
      </c>
      <c r="H48" s="631"/>
      <c r="I48" s="901"/>
      <c r="J48" s="901"/>
      <c r="K48" s="901"/>
      <c r="L48" s="902"/>
      <c r="M48" s="369"/>
      <c r="N48" s="1055"/>
    </row>
    <row r="49" spans="1:14" ht="17.25" customHeight="1" x14ac:dyDescent="0.25">
      <c r="A49" s="4936"/>
      <c r="B49" s="4951"/>
      <c r="C49" s="4971"/>
      <c r="D49" s="990" t="s">
        <v>153</v>
      </c>
      <c r="E49" s="1017"/>
      <c r="F49" s="545" t="s">
        <v>16</v>
      </c>
      <c r="G49" s="150" t="s">
        <v>3057</v>
      </c>
      <c r="H49" s="631"/>
      <c r="I49" s="905"/>
      <c r="J49" s="905"/>
      <c r="K49" s="905"/>
      <c r="L49" s="906"/>
      <c r="M49" s="369"/>
      <c r="N49" s="1056"/>
    </row>
    <row r="50" spans="1:14" ht="17.25" customHeight="1" thickBot="1" x14ac:dyDescent="0.3">
      <c r="A50" s="4936"/>
      <c r="B50" s="4962"/>
      <c r="C50" s="278" t="s">
        <v>3058</v>
      </c>
      <c r="D50" s="1022" t="s">
        <v>3059</v>
      </c>
      <c r="E50" s="1019"/>
      <c r="F50" s="993" t="s">
        <v>16</v>
      </c>
      <c r="G50" s="1023" t="s">
        <v>3060</v>
      </c>
      <c r="H50" s="631"/>
      <c r="I50" s="1053"/>
      <c r="J50" s="1053"/>
      <c r="K50" s="1053"/>
      <c r="L50" s="1054"/>
      <c r="M50" s="368"/>
      <c r="N50" s="1057"/>
    </row>
    <row r="51" spans="1:14" ht="17.25" customHeight="1" x14ac:dyDescent="0.25">
      <c r="A51" s="4936"/>
      <c r="B51" s="4961" t="s">
        <v>155</v>
      </c>
      <c r="C51" s="4967" t="s">
        <v>78</v>
      </c>
      <c r="D51" s="209" t="s">
        <v>3061</v>
      </c>
      <c r="E51" s="668"/>
      <c r="F51" s="233" t="s">
        <v>16</v>
      </c>
      <c r="G51" s="440" t="s">
        <v>3062</v>
      </c>
      <c r="H51" s="631"/>
      <c r="I51" s="288"/>
      <c r="J51" s="288"/>
      <c r="K51" s="288"/>
      <c r="L51" s="669"/>
      <c r="M51" s="50"/>
      <c r="N51" s="459"/>
    </row>
    <row r="52" spans="1:14" ht="17.25" customHeight="1" thickBot="1" x14ac:dyDescent="0.3">
      <c r="A52" s="4936"/>
      <c r="B52" s="4951"/>
      <c r="C52" s="4966"/>
      <c r="D52" s="196" t="s">
        <v>158</v>
      </c>
      <c r="E52" s="657"/>
      <c r="F52" s="229" t="s">
        <v>21</v>
      </c>
      <c r="G52" s="393" t="str">
        <f>"["&amp;G51&amp;"]  /  "&amp;G80</f>
        <v>[P17 + P30]  /  P80</v>
      </c>
      <c r="H52" s="631"/>
      <c r="I52" s="284"/>
      <c r="J52" s="284"/>
      <c r="K52" s="284"/>
      <c r="L52" s="605"/>
      <c r="M52" s="50"/>
      <c r="N52" s="625"/>
    </row>
    <row r="53" spans="1:14" ht="17.25" customHeight="1" thickTop="1" x14ac:dyDescent="0.35">
      <c r="A53" s="4936"/>
      <c r="B53" s="4951"/>
      <c r="C53" s="5430"/>
      <c r="D53" s="985" t="s">
        <v>3063</v>
      </c>
      <c r="E53" s="1015"/>
      <c r="F53" s="1018" t="s">
        <v>16</v>
      </c>
      <c r="G53" s="147" t="s">
        <v>3064</v>
      </c>
      <c r="H53" s="632"/>
      <c r="I53" s="538"/>
      <c r="J53" s="538"/>
      <c r="K53" s="538"/>
      <c r="L53" s="986"/>
      <c r="N53" s="112"/>
    </row>
    <row r="54" spans="1:14" ht="17.25" customHeight="1" x14ac:dyDescent="0.35">
      <c r="A54" s="4936"/>
      <c r="B54" s="4951"/>
      <c r="C54" s="4963"/>
      <c r="D54" s="985" t="s">
        <v>3065</v>
      </c>
      <c r="E54" s="1015"/>
      <c r="F54" s="538" t="s">
        <v>16</v>
      </c>
      <c r="G54" s="147" t="s">
        <v>3066</v>
      </c>
      <c r="H54" s="632"/>
      <c r="I54" s="538"/>
      <c r="J54" s="538"/>
      <c r="K54" s="538"/>
      <c r="L54" s="986"/>
      <c r="N54" s="112"/>
    </row>
    <row r="55" spans="1:14" ht="17.25" customHeight="1" thickBot="1" x14ac:dyDescent="0.4">
      <c r="A55" s="4936"/>
      <c r="B55" s="4962"/>
      <c r="C55" s="4964"/>
      <c r="D55" s="992" t="s">
        <v>3067</v>
      </c>
      <c r="E55" s="1019"/>
      <c r="F55" s="909" t="s">
        <v>16</v>
      </c>
      <c r="G55" s="910" t="s">
        <v>3068</v>
      </c>
      <c r="H55" s="632"/>
      <c r="I55" s="909"/>
      <c r="J55" s="909"/>
      <c r="K55" s="909"/>
      <c r="L55" s="994"/>
      <c r="N55" s="913"/>
    </row>
    <row r="56" spans="1:14" ht="17.25" customHeight="1" x14ac:dyDescent="0.25">
      <c r="A56" s="4936"/>
      <c r="B56" s="364" t="s">
        <v>159</v>
      </c>
      <c r="C56" s="551"/>
      <c r="D56" s="199" t="s">
        <v>160</v>
      </c>
      <c r="E56" s="676"/>
      <c r="F56" s="230" t="s">
        <v>16</v>
      </c>
      <c r="G56" s="396" t="s">
        <v>3069</v>
      </c>
      <c r="H56" s="631"/>
      <c r="I56" s="287"/>
      <c r="J56" s="287"/>
      <c r="K56" s="287"/>
      <c r="L56" s="678"/>
      <c r="M56" s="50"/>
      <c r="N56" s="418"/>
    </row>
    <row r="57" spans="1:14" ht="17.25" customHeight="1" thickBot="1" x14ac:dyDescent="0.3">
      <c r="A57" s="4936"/>
      <c r="B57" s="649"/>
      <c r="C57" s="650"/>
      <c r="D57" s="203" t="s">
        <v>162</v>
      </c>
      <c r="E57" s="677"/>
      <c r="F57" s="232" t="s">
        <v>21</v>
      </c>
      <c r="G57" s="399" t="str">
        <f>G56&amp;"  /  "&amp;G80</f>
        <v>P93  /  P80</v>
      </c>
      <c r="H57" s="631"/>
      <c r="I57" s="320"/>
      <c r="J57" s="320"/>
      <c r="K57" s="320"/>
      <c r="L57" s="609"/>
      <c r="M57" s="50"/>
      <c r="N57" s="496"/>
    </row>
    <row r="58" spans="1:14" ht="17.25" customHeight="1" x14ac:dyDescent="0.25">
      <c r="A58" s="4936"/>
      <c r="B58" s="4961" t="s">
        <v>163</v>
      </c>
      <c r="C58" s="4965" t="s">
        <v>78</v>
      </c>
      <c r="D58" s="439" t="s">
        <v>2053</v>
      </c>
      <c r="E58" s="679"/>
      <c r="F58" s="391" t="s">
        <v>16</v>
      </c>
      <c r="G58" s="392" t="s">
        <v>3003</v>
      </c>
      <c r="H58" s="631"/>
      <c r="I58" s="607"/>
      <c r="J58" s="607"/>
      <c r="K58" s="607"/>
      <c r="L58" s="608"/>
      <c r="M58" s="50"/>
      <c r="N58" s="620"/>
    </row>
    <row r="59" spans="1:14" ht="17.25" customHeight="1" x14ac:dyDescent="0.25">
      <c r="A59" s="4936"/>
      <c r="B59" s="4951"/>
      <c r="C59" s="4958"/>
      <c r="D59" s="336" t="s">
        <v>3070</v>
      </c>
      <c r="E59" s="680"/>
      <c r="F59" s="355" t="s">
        <v>21</v>
      </c>
      <c r="G59" s="684" t="str">
        <f>G58&amp;"  /  "&amp;G80</f>
        <v>P149  /  P80</v>
      </c>
      <c r="H59" s="631"/>
      <c r="I59" s="338"/>
      <c r="J59" s="338"/>
      <c r="K59" s="338"/>
      <c r="L59" s="612"/>
      <c r="N59" s="621"/>
    </row>
    <row r="60" spans="1:14" ht="17.25" customHeight="1" x14ac:dyDescent="0.25">
      <c r="A60" s="4936"/>
      <c r="B60" s="4951"/>
      <c r="C60" s="4958"/>
      <c r="D60" s="985" t="s">
        <v>3071</v>
      </c>
      <c r="E60" s="1015"/>
      <c r="F60" s="146" t="s">
        <v>16</v>
      </c>
      <c r="G60" s="1021" t="s">
        <v>3072</v>
      </c>
      <c r="H60" s="631"/>
      <c r="I60" s="901"/>
      <c r="J60" s="901"/>
      <c r="K60" s="901"/>
      <c r="L60" s="902"/>
      <c r="N60" s="112"/>
    </row>
    <row r="61" spans="1:14" ht="17.25" customHeight="1" x14ac:dyDescent="0.25">
      <c r="A61" s="4936"/>
      <c r="B61" s="4951"/>
      <c r="C61" s="4958"/>
      <c r="D61" s="4913" t="s">
        <v>3073</v>
      </c>
      <c r="E61" s="4914"/>
      <c r="F61" s="4915" t="s">
        <v>16</v>
      </c>
      <c r="G61" s="4916" t="s">
        <v>3074</v>
      </c>
      <c r="H61" s="631"/>
      <c r="I61" s="4917"/>
      <c r="J61" s="4917"/>
      <c r="K61" s="4917"/>
      <c r="L61" s="4918"/>
      <c r="N61" s="4919"/>
    </row>
    <row r="62" spans="1:14" ht="17.25" customHeight="1" x14ac:dyDescent="0.25">
      <c r="A62" s="4936"/>
      <c r="B62" s="4951"/>
      <c r="C62" s="4958"/>
      <c r="D62" s="985" t="s">
        <v>3075</v>
      </c>
      <c r="E62" s="1015"/>
      <c r="F62" s="146" t="s">
        <v>16</v>
      </c>
      <c r="G62" s="1021" t="s">
        <v>3076</v>
      </c>
      <c r="H62" s="631"/>
      <c r="I62" s="901"/>
      <c r="J62" s="901"/>
      <c r="K62" s="901"/>
      <c r="L62" s="902"/>
      <c r="N62" s="112"/>
    </row>
    <row r="63" spans="1:14" ht="17.25" customHeight="1" thickBot="1" x14ac:dyDescent="0.3">
      <c r="A63" s="4936"/>
      <c r="B63" s="4951"/>
      <c r="C63" s="4316"/>
      <c r="D63" s="4923" t="s">
        <v>3073</v>
      </c>
      <c r="E63" s="4924"/>
      <c r="F63" s="4925" t="s">
        <v>16</v>
      </c>
      <c r="G63" s="4926" t="s">
        <v>3077</v>
      </c>
      <c r="H63" s="631"/>
      <c r="I63" s="4920"/>
      <c r="J63" s="4920"/>
      <c r="K63" s="4920"/>
      <c r="L63" s="4921"/>
      <c r="N63" s="4922"/>
    </row>
    <row r="64" spans="1:14" ht="17.25" customHeight="1" thickTop="1" x14ac:dyDescent="0.25">
      <c r="A64" s="4936"/>
      <c r="B64" s="4951"/>
      <c r="C64" s="4958" t="s">
        <v>167</v>
      </c>
      <c r="D64" s="4513" t="s">
        <v>168</v>
      </c>
      <c r="E64" s="4514"/>
      <c r="F64" s="355" t="s">
        <v>16</v>
      </c>
      <c r="G64" s="684" t="str">
        <f>G65&amp;" + "&amp;G66</f>
        <v>P96 + P97 + P101 + P43</v>
      </c>
      <c r="H64" s="631"/>
      <c r="I64" s="4515"/>
      <c r="J64" s="4515"/>
      <c r="K64" s="4515"/>
      <c r="L64" s="4516"/>
      <c r="N64" s="4517"/>
    </row>
    <row r="65" spans="1:14" ht="17.25" customHeight="1" x14ac:dyDescent="0.35">
      <c r="A65" s="4936"/>
      <c r="B65" s="4951"/>
      <c r="C65" s="4958"/>
      <c r="D65" s="1024" t="s">
        <v>3078</v>
      </c>
      <c r="E65" s="1025"/>
      <c r="F65" s="1026" t="s">
        <v>16</v>
      </c>
      <c r="G65" s="1027" t="s">
        <v>3079</v>
      </c>
      <c r="H65" s="632"/>
      <c r="I65" s="1058"/>
      <c r="J65" s="1058"/>
      <c r="K65" s="1058"/>
      <c r="L65" s="1059"/>
      <c r="N65" s="1059"/>
    </row>
    <row r="66" spans="1:14" ht="17.25" customHeight="1" thickBot="1" x14ac:dyDescent="0.4">
      <c r="A66" s="4936"/>
      <c r="B66" s="4951"/>
      <c r="C66" s="4958"/>
      <c r="D66" s="1024" t="s">
        <v>172</v>
      </c>
      <c r="E66" s="1025"/>
      <c r="F66" s="1026" t="s">
        <v>16</v>
      </c>
      <c r="G66" s="1027" t="s">
        <v>3080</v>
      </c>
      <c r="H66" s="632"/>
      <c r="I66" s="1058"/>
      <c r="J66" s="1058"/>
      <c r="K66" s="1058"/>
      <c r="L66" s="1059"/>
      <c r="N66" s="1059"/>
    </row>
    <row r="67" spans="1:14" ht="17.25" customHeight="1" thickBot="1" x14ac:dyDescent="0.3">
      <c r="A67" s="4936"/>
      <c r="B67" s="4951"/>
      <c r="C67" s="1135" t="s">
        <v>174</v>
      </c>
      <c r="D67" s="221" t="s">
        <v>175</v>
      </c>
      <c r="E67" s="681"/>
      <c r="F67" s="352" t="s">
        <v>16</v>
      </c>
      <c r="G67" s="443" t="str">
        <f>"[("&amp;G43&amp;") + ("&amp;G53&amp;") + ("&amp;G64&amp;") + "&amp;G56&amp;"]  -  ["&amp;G7&amp;" - A62 + P55]"</f>
        <v>[(P1 + P14) + (P36 + P37) + (P96 + P97 + P101 + P43) + P93]  -  [A81 - A62 + P55]</v>
      </c>
      <c r="H67" s="631"/>
      <c r="I67" s="223"/>
      <c r="J67" s="223"/>
      <c r="K67" s="223"/>
      <c r="L67" s="410"/>
      <c r="M67" s="50"/>
      <c r="N67" s="419"/>
    </row>
    <row r="68" spans="1:14" ht="17.25" customHeight="1" x14ac:dyDescent="0.25">
      <c r="A68" s="4936"/>
      <c r="B68" s="4951"/>
      <c r="C68" s="4967" t="s">
        <v>176</v>
      </c>
      <c r="D68" s="237" t="s">
        <v>177</v>
      </c>
      <c r="E68" s="686"/>
      <c r="F68" s="239" t="s">
        <v>16</v>
      </c>
      <c r="G68" s="474" t="str">
        <f>G69&amp;" + "&amp;G70&amp;" + "&amp;G71</f>
        <v>P81 + P82 + P76 + P116 + P71 + P73</v>
      </c>
      <c r="H68" s="631"/>
      <c r="I68" s="687"/>
      <c r="J68" s="687"/>
      <c r="K68" s="687"/>
      <c r="L68" s="688"/>
      <c r="N68" s="689"/>
    </row>
    <row r="69" spans="1:14" ht="17.25" customHeight="1" x14ac:dyDescent="0.35">
      <c r="A69" s="4936"/>
      <c r="B69" s="4951"/>
      <c r="C69" s="4958"/>
      <c r="D69" s="1024" t="s">
        <v>179</v>
      </c>
      <c r="E69" s="1025"/>
      <c r="F69" s="1026" t="s">
        <v>16</v>
      </c>
      <c r="G69" s="1027" t="s">
        <v>3081</v>
      </c>
      <c r="H69" s="632"/>
      <c r="I69" s="1058"/>
      <c r="J69" s="1058"/>
      <c r="K69" s="1058"/>
      <c r="L69" s="1059"/>
      <c r="N69" s="1059"/>
    </row>
    <row r="70" spans="1:14" ht="17.25" customHeight="1" x14ac:dyDescent="0.35">
      <c r="A70" s="4936"/>
      <c r="B70" s="4951"/>
      <c r="C70" s="4958"/>
      <c r="D70" s="1024" t="s">
        <v>181</v>
      </c>
      <c r="E70" s="1025"/>
      <c r="F70" s="1026" t="s">
        <v>16</v>
      </c>
      <c r="G70" s="1027" t="s">
        <v>3082</v>
      </c>
      <c r="H70" s="632"/>
      <c r="I70" s="1058"/>
      <c r="J70" s="1058"/>
      <c r="K70" s="1058"/>
      <c r="L70" s="1059"/>
      <c r="N70" s="1059"/>
    </row>
    <row r="71" spans="1:14" ht="17.25" customHeight="1" thickBot="1" x14ac:dyDescent="0.4">
      <c r="A71" s="4936"/>
      <c r="B71" s="4962"/>
      <c r="C71" s="4970"/>
      <c r="D71" s="1028" t="s">
        <v>3083</v>
      </c>
      <c r="E71" s="1029"/>
      <c r="F71" s="1030" t="s">
        <v>16</v>
      </c>
      <c r="G71" s="1031" t="s">
        <v>3084</v>
      </c>
      <c r="H71" s="632"/>
      <c r="I71" s="1060"/>
      <c r="J71" s="1060"/>
      <c r="K71" s="1060"/>
      <c r="L71" s="1061"/>
      <c r="N71" s="1061"/>
    </row>
    <row r="72" spans="1:14" ht="17.25" customHeight="1" x14ac:dyDescent="0.35">
      <c r="A72" s="4936"/>
      <c r="B72" s="4976"/>
      <c r="C72" s="1137" t="s">
        <v>185</v>
      </c>
      <c r="D72" s="226" t="s">
        <v>186</v>
      </c>
      <c r="E72" s="682"/>
      <c r="F72" s="95" t="s">
        <v>21</v>
      </c>
      <c r="G72" s="443" t="str">
        <f>"["&amp;G58&amp;"]  /  ["&amp;G45&amp;" + "&amp;G50&amp;"]"</f>
        <v>[P149]  /  [P1 + P14]</v>
      </c>
      <c r="H72" s="632"/>
      <c r="I72" s="180"/>
      <c r="J72" s="180"/>
      <c r="K72" s="180"/>
      <c r="L72" s="454"/>
      <c r="N72" s="464"/>
    </row>
    <row r="73" spans="1:14" ht="17.25" customHeight="1" thickBot="1" x14ac:dyDescent="0.4">
      <c r="A73" s="4936"/>
      <c r="B73" s="4977"/>
      <c r="C73" s="1138" t="s">
        <v>187</v>
      </c>
      <c r="D73" s="104" t="s">
        <v>188</v>
      </c>
      <c r="E73" s="683"/>
      <c r="F73" s="100" t="s">
        <v>21</v>
      </c>
      <c r="G73" s="444" t="str">
        <f>"["&amp;G58&amp;" - "&amp;G34&amp;"]  /  ["&amp;G45&amp;" + "&amp;G50&amp;"]"</f>
        <v>[P149 - A70]  /  [P1 + P14]</v>
      </c>
      <c r="H73" s="632"/>
      <c r="I73" s="182"/>
      <c r="J73" s="182"/>
      <c r="K73" s="182"/>
      <c r="L73" s="455"/>
      <c r="N73" s="465"/>
    </row>
    <row r="74" spans="1:14" ht="17.25" customHeight="1" x14ac:dyDescent="0.25">
      <c r="A74" s="4936"/>
      <c r="B74" s="4961" t="s">
        <v>189</v>
      </c>
      <c r="C74" s="4967" t="s">
        <v>78</v>
      </c>
      <c r="D74" s="209" t="s">
        <v>190</v>
      </c>
      <c r="E74" s="668"/>
      <c r="F74" s="233" t="s">
        <v>16</v>
      </c>
      <c r="G74" s="440" t="s">
        <v>3085</v>
      </c>
      <c r="H74" s="631"/>
      <c r="I74" s="288"/>
      <c r="J74" s="288"/>
      <c r="K74" s="288"/>
      <c r="L74" s="669"/>
      <c r="N74" s="459"/>
    </row>
    <row r="75" spans="1:14" ht="17.25" customHeight="1" thickBot="1" x14ac:dyDescent="0.3">
      <c r="A75" s="4936"/>
      <c r="B75" s="4951"/>
      <c r="C75" s="4966"/>
      <c r="D75" s="196" t="s">
        <v>191</v>
      </c>
      <c r="E75" s="657"/>
      <c r="F75" s="229" t="s">
        <v>21</v>
      </c>
      <c r="G75" s="393" t="str">
        <f>G74&amp;"  /  "&amp;G80</f>
        <v>P148  /  P80</v>
      </c>
      <c r="H75" s="631"/>
      <c r="I75" s="284"/>
      <c r="J75" s="284"/>
      <c r="K75" s="284"/>
      <c r="L75" s="605"/>
      <c r="N75" s="625"/>
    </row>
    <row r="76" spans="1:14" ht="17.25" customHeight="1" thickTop="1" x14ac:dyDescent="0.35">
      <c r="A76" s="4936"/>
      <c r="B76" s="4951"/>
      <c r="C76" s="4958"/>
      <c r="D76" s="1024" t="s">
        <v>192</v>
      </c>
      <c r="E76" s="1032"/>
      <c r="F76" s="925" t="s">
        <v>16</v>
      </c>
      <c r="G76" s="926" t="s">
        <v>3086</v>
      </c>
      <c r="H76" s="632"/>
      <c r="I76" s="925"/>
      <c r="J76" s="925"/>
      <c r="K76" s="925"/>
      <c r="L76" s="914"/>
      <c r="N76" s="914"/>
    </row>
    <row r="77" spans="1:14" ht="17.25" customHeight="1" thickBot="1" x14ac:dyDescent="0.4">
      <c r="A77" s="4936"/>
      <c r="B77" s="4962"/>
      <c r="C77" s="4970"/>
      <c r="D77" s="1024" t="s">
        <v>194</v>
      </c>
      <c r="E77" s="1032"/>
      <c r="F77" s="925" t="s">
        <v>16</v>
      </c>
      <c r="G77" s="926" t="s">
        <v>3087</v>
      </c>
      <c r="H77" s="632"/>
      <c r="I77" s="925"/>
      <c r="J77" s="925"/>
      <c r="K77" s="925"/>
      <c r="L77" s="914"/>
      <c r="N77" s="914"/>
    </row>
    <row r="78" spans="1:14" ht="17.25" customHeight="1" x14ac:dyDescent="0.25">
      <c r="A78" s="4936"/>
      <c r="B78" s="364" t="s">
        <v>135</v>
      </c>
      <c r="C78" s="551"/>
      <c r="D78" s="199" t="s">
        <v>3088</v>
      </c>
      <c r="E78" s="676"/>
      <c r="F78" s="230" t="s">
        <v>16</v>
      </c>
      <c r="G78" s="396" t="s">
        <v>3089</v>
      </c>
      <c r="H78" s="631"/>
      <c r="I78" s="287"/>
      <c r="J78" s="287"/>
      <c r="K78" s="287"/>
      <c r="L78" s="678"/>
      <c r="M78" s="50"/>
      <c r="N78" s="418"/>
    </row>
    <row r="79" spans="1:14" ht="17.25" customHeight="1" thickBot="1" x14ac:dyDescent="0.3">
      <c r="A79" s="4936"/>
      <c r="B79" s="649"/>
      <c r="C79" s="650"/>
      <c r="D79" s="203" t="s">
        <v>198</v>
      </c>
      <c r="E79" s="677"/>
      <c r="F79" s="232" t="s">
        <v>21</v>
      </c>
      <c r="G79" s="399" t="str">
        <f>G78&amp;"  /  "&amp;G80</f>
        <v>P77  /  P80</v>
      </c>
      <c r="H79" s="631"/>
      <c r="I79" s="320"/>
      <c r="J79" s="320"/>
      <c r="K79" s="320"/>
      <c r="L79" s="609"/>
      <c r="M79" s="50"/>
      <c r="N79" s="496"/>
    </row>
    <row r="80" spans="1:14" ht="17.25" customHeight="1" thickBot="1" x14ac:dyDescent="0.4">
      <c r="A80" s="4937"/>
      <c r="B80" s="651" t="s">
        <v>199</v>
      </c>
      <c r="C80" s="652"/>
      <c r="D80" s="293" t="s">
        <v>3090</v>
      </c>
      <c r="E80" s="658"/>
      <c r="F80" s="305" t="s">
        <v>16</v>
      </c>
      <c r="G80" s="476" t="s">
        <v>2999</v>
      </c>
      <c r="H80" s="632"/>
      <c r="I80" s="305"/>
      <c r="J80" s="305"/>
      <c r="K80" s="305"/>
      <c r="L80" s="654"/>
      <c r="N80" s="467"/>
    </row>
    <row r="81" spans="1:16" s="51" customFormat="1" ht="17.25" customHeight="1" thickTop="1" thickBot="1" x14ac:dyDescent="0.3">
      <c r="A81" s="4937" t="s">
        <v>3091</v>
      </c>
      <c r="B81" s="4952"/>
      <c r="C81" s="4959"/>
      <c r="D81" s="1052" t="s">
        <v>3092</v>
      </c>
      <c r="E81" s="1033"/>
      <c r="F81" s="939" t="s">
        <v>16</v>
      </c>
      <c r="G81" s="166" t="s">
        <v>3008</v>
      </c>
      <c r="H81" s="631"/>
      <c r="I81" s="1062"/>
      <c r="J81" s="1062"/>
      <c r="K81" s="1062"/>
      <c r="L81" s="1063"/>
      <c r="M81" s="50"/>
      <c r="N81" s="1064"/>
      <c r="O81" s="50"/>
      <c r="P81" s="50"/>
    </row>
    <row r="82" spans="1:16" ht="15" customHeight="1" thickTop="1" x14ac:dyDescent="0.35">
      <c r="A82" s="69"/>
      <c r="B82" s="69"/>
      <c r="C82" s="69"/>
      <c r="D82" s="1"/>
      <c r="E82" s="42"/>
      <c r="F82" s="1"/>
      <c r="G82" s="1"/>
      <c r="I82" s="1"/>
      <c r="J82" s="1"/>
      <c r="K82" s="1"/>
      <c r="L82" s="1"/>
      <c r="N82" s="1"/>
    </row>
    <row r="83" spans="1:16" ht="17.25" customHeight="1" x14ac:dyDescent="0.25">
      <c r="A83" s="4935" t="s">
        <v>212</v>
      </c>
      <c r="B83" s="4950" t="s">
        <v>213</v>
      </c>
      <c r="C83" s="4967" t="s">
        <v>214</v>
      </c>
      <c r="D83" s="426" t="s">
        <v>215</v>
      </c>
      <c r="E83" s="679"/>
      <c r="F83" s="391" t="s">
        <v>16</v>
      </c>
      <c r="G83" s="583" t="s">
        <v>2987</v>
      </c>
      <c r="H83" s="631"/>
      <c r="I83" s="607"/>
      <c r="J83" s="607"/>
      <c r="K83" s="607"/>
      <c r="L83" s="608"/>
      <c r="M83" s="50"/>
      <c r="N83" s="620"/>
    </row>
    <row r="84" spans="1:16" ht="17.25" customHeight="1" x14ac:dyDescent="0.25">
      <c r="A84" s="4936"/>
      <c r="B84" s="4951"/>
      <c r="C84" s="4958"/>
      <c r="D84" s="336" t="s">
        <v>216</v>
      </c>
      <c r="E84" s="680"/>
      <c r="F84" s="355" t="s">
        <v>21</v>
      </c>
      <c r="G84" s="566" t="s">
        <v>3093</v>
      </c>
      <c r="H84" s="631"/>
      <c r="I84" s="338"/>
      <c r="J84" s="338"/>
      <c r="K84" s="338"/>
      <c r="L84" s="612"/>
      <c r="M84" s="50"/>
      <c r="N84" s="621"/>
    </row>
    <row r="85" spans="1:16" ht="17.25" customHeight="1" x14ac:dyDescent="0.25">
      <c r="A85" s="4936"/>
      <c r="B85" s="4951"/>
      <c r="C85" s="4958"/>
      <c r="D85" s="985" t="s">
        <v>218</v>
      </c>
      <c r="E85" s="1015"/>
      <c r="F85" s="146" t="s">
        <v>16</v>
      </c>
      <c r="G85" s="986" t="s">
        <v>3094</v>
      </c>
      <c r="H85" s="631"/>
      <c r="I85" s="901"/>
      <c r="J85" s="901"/>
      <c r="K85" s="901"/>
      <c r="L85" s="902"/>
      <c r="M85" s="50"/>
      <c r="N85" s="112"/>
    </row>
    <row r="86" spans="1:16" ht="17.25" customHeight="1" x14ac:dyDescent="0.25">
      <c r="A86" s="4936"/>
      <c r="B86" s="4951"/>
      <c r="C86" s="4958"/>
      <c r="D86" s="990" t="s">
        <v>220</v>
      </c>
      <c r="E86" s="1017"/>
      <c r="F86" s="149" t="s">
        <v>16</v>
      </c>
      <c r="G86" s="991" t="s">
        <v>3095</v>
      </c>
      <c r="H86" s="631"/>
      <c r="I86" s="905"/>
      <c r="J86" s="905"/>
      <c r="K86" s="905"/>
      <c r="L86" s="906"/>
      <c r="M86" s="50"/>
      <c r="N86" s="117"/>
    </row>
    <row r="87" spans="1:16" ht="17.25" customHeight="1" x14ac:dyDescent="0.35">
      <c r="A87" s="4936"/>
      <c r="B87" s="4951"/>
      <c r="C87" s="4971"/>
      <c r="D87" s="995" t="s">
        <v>222</v>
      </c>
      <c r="E87" s="1034"/>
      <c r="F87" s="933" t="s">
        <v>16</v>
      </c>
      <c r="G87" s="934" t="s">
        <v>3096</v>
      </c>
      <c r="H87" s="632"/>
      <c r="I87" s="933"/>
      <c r="J87" s="933"/>
      <c r="K87" s="933"/>
      <c r="L87" s="922"/>
      <c r="N87" s="922"/>
    </row>
    <row r="88" spans="1:16" ht="17.25" customHeight="1" x14ac:dyDescent="0.35">
      <c r="A88" s="4936"/>
      <c r="B88" s="4951"/>
      <c r="C88" s="4958" t="s">
        <v>224</v>
      </c>
      <c r="D88" s="997" t="s">
        <v>225</v>
      </c>
      <c r="E88" s="1032"/>
      <c r="F88" s="925" t="s">
        <v>16</v>
      </c>
      <c r="G88" s="926" t="s">
        <v>3097</v>
      </c>
      <c r="H88" s="632"/>
      <c r="I88" s="925"/>
      <c r="J88" s="925"/>
      <c r="K88" s="925"/>
      <c r="L88" s="914"/>
      <c r="N88" s="914"/>
    </row>
    <row r="89" spans="1:16" ht="17.25" customHeight="1" x14ac:dyDescent="0.35">
      <c r="A89" s="4936"/>
      <c r="B89" s="4951"/>
      <c r="C89" s="4958"/>
      <c r="D89" s="997" t="s">
        <v>227</v>
      </c>
      <c r="E89" s="1032"/>
      <c r="F89" s="925" t="s">
        <v>16</v>
      </c>
      <c r="G89" s="926" t="s">
        <v>3098</v>
      </c>
      <c r="H89" s="632"/>
      <c r="I89" s="925"/>
      <c r="J89" s="925"/>
      <c r="K89" s="925"/>
      <c r="L89" s="914"/>
      <c r="N89" s="914"/>
    </row>
    <row r="90" spans="1:16" ht="17.25" customHeight="1" x14ac:dyDescent="0.25">
      <c r="A90" s="4936"/>
      <c r="B90" s="4951"/>
      <c r="C90" s="1139" t="s">
        <v>229</v>
      </c>
      <c r="D90" s="247" t="s">
        <v>230</v>
      </c>
      <c r="E90" s="692"/>
      <c r="F90" s="249" t="s">
        <v>16</v>
      </c>
      <c r="G90" s="569" t="str">
        <f>"("&amp;G83&amp;" + "&amp;G87&amp;") - ("&amp;G88&amp;" + "&amp;G89&amp;")"</f>
        <v>(E1 + E4 + E5) - (E9 + E11 + E119 + E10 + E12 + E120)</v>
      </c>
      <c r="H90" s="631"/>
      <c r="I90" s="250"/>
      <c r="J90" s="250"/>
      <c r="K90" s="250"/>
      <c r="L90" s="613"/>
      <c r="M90" s="50"/>
      <c r="N90" s="622"/>
    </row>
    <row r="91" spans="1:16" ht="17.25" customHeight="1" x14ac:dyDescent="0.25">
      <c r="A91" s="4936"/>
      <c r="B91" s="4951"/>
      <c r="C91" s="1140" t="s">
        <v>231</v>
      </c>
      <c r="D91" s="251" t="s">
        <v>232</v>
      </c>
      <c r="E91" s="693"/>
      <c r="F91" s="253" t="s">
        <v>21</v>
      </c>
      <c r="G91" s="570" t="str">
        <f>"["&amp;G90&amp;"]  /  "&amp;G83</f>
        <v>[(E1 + E4 + E5) - (E9 + E11 + E119 + E10 + E12 + E120)]  /  E1</v>
      </c>
      <c r="H91" s="631"/>
      <c r="I91" s="254"/>
      <c r="J91" s="254"/>
      <c r="K91" s="254"/>
      <c r="L91" s="614"/>
      <c r="M91" s="50"/>
      <c r="N91" s="623"/>
    </row>
    <row r="92" spans="1:16" ht="17.25" customHeight="1" x14ac:dyDescent="0.35">
      <c r="A92" s="4936"/>
      <c r="B92" s="4951"/>
      <c r="C92" s="280" t="s">
        <v>233</v>
      </c>
      <c r="D92" s="1035" t="s">
        <v>234</v>
      </c>
      <c r="E92" s="1036"/>
      <c r="F92" s="959" t="s">
        <v>16</v>
      </c>
      <c r="G92" s="960" t="s">
        <v>3099</v>
      </c>
      <c r="H92" s="632"/>
      <c r="I92" s="959"/>
      <c r="J92" s="959"/>
      <c r="K92" s="959"/>
      <c r="L92" s="975"/>
      <c r="N92" s="975"/>
    </row>
    <row r="93" spans="1:16" ht="17.25" customHeight="1" x14ac:dyDescent="0.25">
      <c r="A93" s="4936"/>
      <c r="B93" s="4951"/>
      <c r="C93" s="1139" t="s">
        <v>236</v>
      </c>
      <c r="D93" s="247" t="s">
        <v>237</v>
      </c>
      <c r="E93" s="692"/>
      <c r="F93" s="249" t="s">
        <v>16</v>
      </c>
      <c r="G93" s="569" t="str">
        <f>G90&amp;" - ("&amp;G92&amp;" - E27)"</f>
        <v>(E1 + E4 + E5) - (E9 + E11 + E119 + E10 + E12 + E120) - (E14 + E139 - E27)</v>
      </c>
      <c r="H93" s="631"/>
      <c r="I93" s="250"/>
      <c r="J93" s="250"/>
      <c r="K93" s="250"/>
      <c r="L93" s="613"/>
      <c r="M93" s="50"/>
      <c r="N93" s="622"/>
    </row>
    <row r="94" spans="1:16" ht="17.25" customHeight="1" x14ac:dyDescent="0.25">
      <c r="A94" s="4936"/>
      <c r="B94" s="4951"/>
      <c r="C94" s="1140" t="s">
        <v>238</v>
      </c>
      <c r="D94" s="251" t="s">
        <v>239</v>
      </c>
      <c r="E94" s="693"/>
      <c r="F94" s="253" t="s">
        <v>21</v>
      </c>
      <c r="G94" s="570" t="str">
        <f>"["&amp;G93&amp;"]  /  "&amp;G83</f>
        <v>[(E1 + E4 + E5) - (E9 + E11 + E119 + E10 + E12 + E120) - (E14 + E139 - E27)]  /  E1</v>
      </c>
      <c r="H94" s="631"/>
      <c r="I94" s="254"/>
      <c r="J94" s="254"/>
      <c r="K94" s="254"/>
      <c r="L94" s="614"/>
      <c r="M94" s="50"/>
      <c r="N94" s="623"/>
    </row>
    <row r="95" spans="1:16" ht="17.25" customHeight="1" x14ac:dyDescent="0.35">
      <c r="A95" s="4936"/>
      <c r="B95" s="4951"/>
      <c r="C95" s="298" t="s">
        <v>2071</v>
      </c>
      <c r="D95" s="1035" t="s">
        <v>241</v>
      </c>
      <c r="E95" s="1036"/>
      <c r="F95" s="959" t="s">
        <v>16</v>
      </c>
      <c r="G95" s="960" t="s">
        <v>3100</v>
      </c>
      <c r="H95" s="632"/>
      <c r="I95" s="959"/>
      <c r="J95" s="959"/>
      <c r="K95" s="959"/>
      <c r="L95" s="975"/>
      <c r="N95" s="975"/>
    </row>
    <row r="96" spans="1:16" ht="17.25" customHeight="1" x14ac:dyDescent="0.35">
      <c r="A96" s="4936"/>
      <c r="B96" s="4951"/>
      <c r="C96" s="4967" t="s">
        <v>243</v>
      </c>
      <c r="D96" s="999" t="s">
        <v>244</v>
      </c>
      <c r="E96" s="1037"/>
      <c r="F96" s="948" t="s">
        <v>16</v>
      </c>
      <c r="G96" s="949" t="s">
        <v>3101</v>
      </c>
      <c r="H96" s="632"/>
      <c r="I96" s="948"/>
      <c r="J96" s="948"/>
      <c r="K96" s="948"/>
      <c r="L96" s="973"/>
      <c r="N96" s="973"/>
    </row>
    <row r="97" spans="1:14" ht="17.25" customHeight="1" x14ac:dyDescent="0.35">
      <c r="A97" s="4936"/>
      <c r="B97" s="4951"/>
      <c r="C97" s="4971"/>
      <c r="D97" s="995" t="s">
        <v>246</v>
      </c>
      <c r="E97" s="1034"/>
      <c r="F97" s="933" t="s">
        <v>16</v>
      </c>
      <c r="G97" s="934" t="s">
        <v>3102</v>
      </c>
      <c r="H97" s="632"/>
      <c r="I97" s="933"/>
      <c r="J97" s="933"/>
      <c r="K97" s="933"/>
      <c r="L97" s="922"/>
      <c r="N97" s="922"/>
    </row>
    <row r="98" spans="1:14" ht="17.25" customHeight="1" x14ac:dyDescent="0.25">
      <c r="A98" s="4936"/>
      <c r="B98" s="4951"/>
      <c r="C98" s="1139" t="s">
        <v>248</v>
      </c>
      <c r="D98" s="247" t="s">
        <v>249</v>
      </c>
      <c r="E98" s="692"/>
      <c r="F98" s="249" t="s">
        <v>16</v>
      </c>
      <c r="G98" s="569" t="str">
        <f>G93&amp;" + "&amp;"("&amp;G95&amp;" + E27)  -  ("&amp;G96&amp;" + "&amp;G97&amp;")"</f>
        <v>(E1 + E4 + E5) - (E9 + E11 + E119 + E10 + E12 + E120) - (E14 + E139 - E27) + (E6 + E27)  -  (E25 + E26 + E28)</v>
      </c>
      <c r="H98" s="631"/>
      <c r="I98" s="250"/>
      <c r="J98" s="250"/>
      <c r="K98" s="250"/>
      <c r="L98" s="613"/>
      <c r="M98" s="50"/>
      <c r="N98" s="622"/>
    </row>
    <row r="99" spans="1:14" ht="17.25" customHeight="1" x14ac:dyDescent="0.25">
      <c r="A99" s="4936"/>
      <c r="B99" s="4951"/>
      <c r="C99" s="1140" t="s">
        <v>250</v>
      </c>
      <c r="D99" s="251" t="s">
        <v>251</v>
      </c>
      <c r="E99" s="693"/>
      <c r="F99" s="253" t="s">
        <v>21</v>
      </c>
      <c r="G99" s="570" t="str">
        <f>"["&amp;G98&amp;"]  /  "&amp;G83</f>
        <v>[(E1 + E4 + E5) - (E9 + E11 + E119 + E10 + E12 + E120) - (E14 + E139 - E27) + (E6 + E27)  -  (E25 + E26 + E28)]  /  E1</v>
      </c>
      <c r="H99" s="631"/>
      <c r="I99" s="254"/>
      <c r="J99" s="254"/>
      <c r="K99" s="254"/>
      <c r="L99" s="614"/>
      <c r="M99" s="50"/>
      <c r="N99" s="623"/>
    </row>
    <row r="100" spans="1:14" ht="17.25" customHeight="1" x14ac:dyDescent="0.35">
      <c r="A100" s="4936"/>
      <c r="B100" s="4951"/>
      <c r="C100" s="4967" t="s">
        <v>252</v>
      </c>
      <c r="D100" s="997" t="s">
        <v>316</v>
      </c>
      <c r="E100" s="1032"/>
      <c r="F100" s="925" t="s">
        <v>16</v>
      </c>
      <c r="G100" s="926" t="s">
        <v>3103</v>
      </c>
      <c r="H100" s="632"/>
      <c r="I100" s="925"/>
      <c r="J100" s="925"/>
      <c r="K100" s="925"/>
      <c r="L100" s="914"/>
      <c r="N100" s="914"/>
    </row>
    <row r="101" spans="1:14" ht="17.25" customHeight="1" x14ac:dyDescent="0.35">
      <c r="A101" s="4936"/>
      <c r="B101" s="4951"/>
      <c r="C101" s="4971"/>
      <c r="D101" s="995" t="s">
        <v>253</v>
      </c>
      <c r="E101" s="1034"/>
      <c r="F101" s="933" t="s">
        <v>16</v>
      </c>
      <c r="G101" s="934" t="s">
        <v>3104</v>
      </c>
      <c r="H101" s="632"/>
      <c r="I101" s="933"/>
      <c r="J101" s="933"/>
      <c r="K101" s="933"/>
      <c r="L101" s="922"/>
      <c r="N101" s="922"/>
    </row>
    <row r="102" spans="1:14" ht="17.25" customHeight="1" x14ac:dyDescent="0.25">
      <c r="A102" s="4936"/>
      <c r="B102" s="4951"/>
      <c r="C102" s="1139" t="s">
        <v>255</v>
      </c>
      <c r="D102" s="247" t="s">
        <v>256</v>
      </c>
      <c r="E102" s="692"/>
      <c r="F102" s="249" t="s">
        <v>16</v>
      </c>
      <c r="G102" s="569" t="str">
        <f>G98&amp;") - "&amp;G100&amp;" + ("&amp;G101&amp;")"</f>
        <v>(E1 + E4 + E5) - (E9 + E11 + E119 + E10 + E12 + E120) - (E14 + E139 - E27) + (E6 + E27)  -  (E25 + E26 + E28)) - E60 + (E7 - E15)</v>
      </c>
      <c r="H102" s="631"/>
      <c r="I102" s="250"/>
      <c r="J102" s="250"/>
      <c r="K102" s="250"/>
      <c r="L102" s="613"/>
      <c r="M102" s="50"/>
      <c r="N102" s="622"/>
    </row>
    <row r="103" spans="1:14" ht="17.25" customHeight="1" x14ac:dyDescent="0.25">
      <c r="A103" s="4936"/>
      <c r="B103" s="4951"/>
      <c r="C103" s="1140" t="s">
        <v>257</v>
      </c>
      <c r="D103" s="251" t="s">
        <v>258</v>
      </c>
      <c r="E103" s="693"/>
      <c r="F103" s="253" t="s">
        <v>21</v>
      </c>
      <c r="G103" s="570" t="str">
        <f>"["&amp;G102&amp;"]  /  "&amp;G83</f>
        <v>[(E1 + E4 + E5) - (E9 + E11 + E119 + E10 + E12 + E120) - (E14 + E139 - E27) + (E6 + E27)  -  (E25 + E26 + E28)) - E60 + (E7 - E15)]  /  E1</v>
      </c>
      <c r="H103" s="631"/>
      <c r="I103" s="254"/>
      <c r="J103" s="254"/>
      <c r="K103" s="254"/>
      <c r="L103" s="614"/>
      <c r="M103" s="50"/>
      <c r="N103" s="623"/>
    </row>
    <row r="104" spans="1:14" ht="17.25" customHeight="1" thickBot="1" x14ac:dyDescent="0.4">
      <c r="A104" s="4936"/>
      <c r="B104" s="4951"/>
      <c r="C104" s="690" t="s">
        <v>259</v>
      </c>
      <c r="D104" s="1001" t="s">
        <v>260</v>
      </c>
      <c r="E104" s="1038"/>
      <c r="F104" s="1003" t="s">
        <v>16</v>
      </c>
      <c r="G104" s="1039" t="s">
        <v>3105</v>
      </c>
      <c r="H104" s="632"/>
      <c r="I104" s="1003"/>
      <c r="J104" s="1003"/>
      <c r="K104" s="1003"/>
      <c r="L104" s="1012"/>
      <c r="N104" s="1012"/>
    </row>
    <row r="105" spans="1:14" ht="17.25" customHeight="1" x14ac:dyDescent="0.35">
      <c r="A105" s="4936"/>
      <c r="B105" s="4951"/>
      <c r="C105" s="4967" t="s">
        <v>262</v>
      </c>
      <c r="D105" s="999" t="s">
        <v>3106</v>
      </c>
      <c r="E105" s="1037"/>
      <c r="F105" s="948" t="s">
        <v>16</v>
      </c>
      <c r="G105" s="949" t="s">
        <v>3107</v>
      </c>
      <c r="H105" s="632"/>
      <c r="I105" s="948"/>
      <c r="J105" s="948"/>
      <c r="K105" s="948"/>
      <c r="L105" s="973"/>
      <c r="N105" s="973"/>
    </row>
    <row r="106" spans="1:14" ht="17.25" customHeight="1" thickBot="1" x14ac:dyDescent="0.4">
      <c r="A106" s="4936"/>
      <c r="B106" s="4951"/>
      <c r="C106" s="4970"/>
      <c r="D106" s="1040" t="s">
        <v>3108</v>
      </c>
      <c r="E106" s="1041"/>
      <c r="F106" s="929" t="s">
        <v>16</v>
      </c>
      <c r="G106" s="930" t="s">
        <v>3109</v>
      </c>
      <c r="H106" s="632"/>
      <c r="I106" s="929"/>
      <c r="J106" s="929"/>
      <c r="K106" s="929"/>
      <c r="L106" s="915"/>
      <c r="N106" s="915"/>
    </row>
    <row r="107" spans="1:14" ht="17.25" customHeight="1" x14ac:dyDescent="0.35">
      <c r="A107" s="4936"/>
      <c r="B107" s="4961" t="s">
        <v>2077</v>
      </c>
      <c r="C107" s="4965"/>
      <c r="D107" s="209" t="s">
        <v>3110</v>
      </c>
      <c r="E107" s="668"/>
      <c r="F107" s="233" t="s">
        <v>16</v>
      </c>
      <c r="G107" s="440" t="s">
        <v>3111</v>
      </c>
      <c r="H107" s="632"/>
      <c r="I107" s="233"/>
      <c r="J107" s="233"/>
      <c r="K107" s="233"/>
      <c r="L107" s="691"/>
      <c r="N107" s="459"/>
    </row>
    <row r="108" spans="1:14" ht="17.25" customHeight="1" thickBot="1" x14ac:dyDescent="0.4">
      <c r="A108" s="4936"/>
      <c r="B108" s="4962"/>
      <c r="C108" s="4970"/>
      <c r="D108" s="209" t="s">
        <v>3112</v>
      </c>
      <c r="E108" s="668"/>
      <c r="F108" s="233" t="s">
        <v>16</v>
      </c>
      <c r="G108" s="440" t="s">
        <v>3113</v>
      </c>
      <c r="H108" s="632"/>
      <c r="I108" s="233"/>
      <c r="J108" s="233"/>
      <c r="K108" s="233"/>
      <c r="L108" s="691"/>
      <c r="N108" s="459"/>
    </row>
    <row r="109" spans="1:14" ht="17.25" customHeight="1" thickBot="1" x14ac:dyDescent="0.4">
      <c r="A109" s="4936"/>
      <c r="B109" s="4981" t="s">
        <v>268</v>
      </c>
      <c r="C109" s="4982"/>
      <c r="D109" s="199" t="s">
        <v>269</v>
      </c>
      <c r="E109" s="676"/>
      <c r="F109" s="230" t="s">
        <v>16</v>
      </c>
      <c r="G109" s="396" t="s">
        <v>3114</v>
      </c>
      <c r="H109" s="632"/>
      <c r="I109" s="230"/>
      <c r="J109" s="230"/>
      <c r="K109" s="230"/>
      <c r="L109" s="675"/>
      <c r="N109" s="418"/>
    </row>
    <row r="110" spans="1:14" ht="17.25" customHeight="1" x14ac:dyDescent="0.35">
      <c r="A110" s="4936"/>
      <c r="B110" s="4961" t="s">
        <v>271</v>
      </c>
      <c r="C110" s="299"/>
      <c r="D110" s="237" t="s">
        <v>272</v>
      </c>
      <c r="E110" s="686"/>
      <c r="F110" s="239" t="s">
        <v>16</v>
      </c>
      <c r="G110" s="474" t="str">
        <f>G108&amp;" + "&amp;G109</f>
        <v>E141 + E93</v>
      </c>
      <c r="H110" s="632"/>
      <c r="I110" s="240"/>
      <c r="J110" s="240"/>
      <c r="K110" s="240"/>
      <c r="L110" s="481"/>
      <c r="N110" s="493"/>
    </row>
    <row r="111" spans="1:14" ht="17.25" customHeight="1" thickBot="1" x14ac:dyDescent="0.4">
      <c r="A111" s="4936"/>
      <c r="B111" s="4962"/>
      <c r="C111" s="1140" t="s">
        <v>273</v>
      </c>
      <c r="D111" s="104" t="s">
        <v>274</v>
      </c>
      <c r="E111" s="105"/>
      <c r="F111" s="100" t="s">
        <v>21</v>
      </c>
      <c r="G111" s="444" t="str">
        <f>"["&amp;G110&amp;"]  /  "&amp;G83</f>
        <v>[E141 + E93]  /  E1</v>
      </c>
      <c r="H111" s="699"/>
      <c r="I111" s="191"/>
      <c r="J111" s="191"/>
      <c r="K111" s="191"/>
      <c r="L111" s="482"/>
      <c r="M111" s="76"/>
      <c r="N111" s="465"/>
    </row>
    <row r="112" spans="1:14" ht="17.25" customHeight="1" x14ac:dyDescent="0.35">
      <c r="A112" s="4936"/>
      <c r="B112" s="4961" t="s">
        <v>275</v>
      </c>
      <c r="C112" s="4965" t="s">
        <v>276</v>
      </c>
      <c r="D112" s="1005" t="s">
        <v>277</v>
      </c>
      <c r="E112" s="1042"/>
      <c r="F112" s="955" t="s">
        <v>16</v>
      </c>
      <c r="G112" s="956" t="s">
        <v>3115</v>
      </c>
      <c r="H112" s="632"/>
      <c r="I112" s="955"/>
      <c r="J112" s="955"/>
      <c r="K112" s="955"/>
      <c r="L112" s="974"/>
      <c r="N112" s="974"/>
    </row>
    <row r="113" spans="1:14" ht="17.25" customHeight="1" x14ac:dyDescent="0.35">
      <c r="A113" s="4936"/>
      <c r="B113" s="4951"/>
      <c r="C113" s="4958"/>
      <c r="D113" s="997" t="s">
        <v>279</v>
      </c>
      <c r="E113" s="1032"/>
      <c r="F113" s="925" t="s">
        <v>16</v>
      </c>
      <c r="G113" s="926" t="s">
        <v>3116</v>
      </c>
      <c r="H113" s="632"/>
      <c r="I113" s="925"/>
      <c r="J113" s="925"/>
      <c r="K113" s="925"/>
      <c r="L113" s="914"/>
      <c r="N113" s="914"/>
    </row>
    <row r="114" spans="1:14" ht="17.25" customHeight="1" x14ac:dyDescent="0.35">
      <c r="A114" s="4936"/>
      <c r="B114" s="4951"/>
      <c r="C114" s="4958"/>
      <c r="D114" s="997" t="s">
        <v>281</v>
      </c>
      <c r="E114" s="1032"/>
      <c r="F114" s="925" t="s">
        <v>16</v>
      </c>
      <c r="G114" s="926" t="s">
        <v>3117</v>
      </c>
      <c r="H114" s="632"/>
      <c r="I114" s="925"/>
      <c r="J114" s="925"/>
      <c r="K114" s="925"/>
      <c r="L114" s="914"/>
      <c r="N114" s="914"/>
    </row>
    <row r="115" spans="1:14" ht="17.25" customHeight="1" x14ac:dyDescent="0.35">
      <c r="A115" s="4936"/>
      <c r="B115" s="4951"/>
      <c r="C115" s="4967" t="s">
        <v>283</v>
      </c>
      <c r="D115" s="999" t="s">
        <v>284</v>
      </c>
      <c r="E115" s="1037"/>
      <c r="F115" s="948" t="s">
        <v>16</v>
      </c>
      <c r="G115" s="949" t="s">
        <v>3118</v>
      </c>
      <c r="H115" s="632"/>
      <c r="I115" s="948"/>
      <c r="J115" s="948"/>
      <c r="K115" s="948"/>
      <c r="L115" s="973"/>
      <c r="N115" s="973"/>
    </row>
    <row r="116" spans="1:14" ht="17.25" customHeight="1" x14ac:dyDescent="0.35">
      <c r="A116" s="4936"/>
      <c r="B116" s="4951"/>
      <c r="C116" s="4958"/>
      <c r="D116" s="997" t="s">
        <v>286</v>
      </c>
      <c r="E116" s="1032"/>
      <c r="F116" s="925" t="s">
        <v>16</v>
      </c>
      <c r="G116" s="926" t="s">
        <v>3119</v>
      </c>
      <c r="H116" s="632"/>
      <c r="I116" s="925"/>
      <c r="J116" s="925"/>
      <c r="K116" s="925"/>
      <c r="L116" s="914"/>
      <c r="N116" s="914"/>
    </row>
    <row r="117" spans="1:14" ht="17.25" customHeight="1" x14ac:dyDescent="0.35">
      <c r="A117" s="4936"/>
      <c r="B117" s="4951"/>
      <c r="C117" s="4971"/>
      <c r="D117" s="995" t="s">
        <v>288</v>
      </c>
      <c r="E117" s="1034"/>
      <c r="F117" s="933" t="s">
        <v>16</v>
      </c>
      <c r="G117" s="934" t="s">
        <v>3120</v>
      </c>
      <c r="H117" s="632"/>
      <c r="I117" s="933"/>
      <c r="J117" s="933"/>
      <c r="K117" s="933"/>
      <c r="L117" s="922"/>
      <c r="N117" s="922"/>
    </row>
    <row r="118" spans="1:14" ht="17.25" customHeight="1" thickBot="1" x14ac:dyDescent="0.4">
      <c r="A118" s="4936"/>
      <c r="B118" s="4962"/>
      <c r="C118" s="278" t="s">
        <v>290</v>
      </c>
      <c r="D118" s="646" t="s">
        <v>291</v>
      </c>
      <c r="E118" s="704"/>
      <c r="F118" s="260" t="s">
        <v>16</v>
      </c>
      <c r="G118" s="502" t="s">
        <v>3121</v>
      </c>
      <c r="H118" s="632"/>
      <c r="I118" s="260"/>
      <c r="J118" s="260"/>
      <c r="K118" s="260"/>
      <c r="L118" s="712"/>
      <c r="N118" s="712"/>
    </row>
    <row r="119" spans="1:14" ht="17.25" customHeight="1" x14ac:dyDescent="0.25">
      <c r="A119" s="4936"/>
      <c r="B119" s="4951" t="s">
        <v>293</v>
      </c>
      <c r="C119" s="296"/>
      <c r="D119" s="209" t="s">
        <v>294</v>
      </c>
      <c r="E119" s="207"/>
      <c r="F119" s="233" t="s">
        <v>16</v>
      </c>
      <c r="G119" s="576" t="s">
        <v>3122</v>
      </c>
      <c r="H119" s="631"/>
      <c r="I119" s="208"/>
      <c r="J119" s="208"/>
      <c r="K119" s="208"/>
      <c r="L119" s="449"/>
      <c r="M119" s="50"/>
      <c r="N119" s="459"/>
    </row>
    <row r="120" spans="1:14" ht="17.25" customHeight="1" thickBot="1" x14ac:dyDescent="0.3">
      <c r="A120" s="4936"/>
      <c r="B120" s="4962"/>
      <c r="C120" s="1141" t="s">
        <v>296</v>
      </c>
      <c r="D120" s="828" t="s">
        <v>297</v>
      </c>
      <c r="E120" s="829"/>
      <c r="F120" s="822" t="s">
        <v>21</v>
      </c>
      <c r="G120" s="830" t="str">
        <f>G119&amp;"  /  "&amp;G83</f>
        <v>E48  /  E1</v>
      </c>
      <c r="H120" s="631"/>
      <c r="I120" s="824"/>
      <c r="J120" s="824"/>
      <c r="K120" s="824"/>
      <c r="L120" s="825"/>
      <c r="M120" s="50"/>
      <c r="N120" s="831"/>
    </row>
    <row r="121" spans="1:14" ht="17.25" customHeight="1" x14ac:dyDescent="0.35">
      <c r="A121" s="4936"/>
      <c r="B121" s="4961" t="s">
        <v>298</v>
      </c>
      <c r="C121" s="4965" t="s">
        <v>299</v>
      </c>
      <c r="D121" s="1005" t="s">
        <v>300</v>
      </c>
      <c r="E121" s="1042"/>
      <c r="F121" s="955" t="s">
        <v>16</v>
      </c>
      <c r="G121" s="956" t="s">
        <v>3123</v>
      </c>
      <c r="H121" s="632"/>
      <c r="I121" s="955"/>
      <c r="J121" s="955"/>
      <c r="K121" s="955"/>
      <c r="L121" s="974"/>
      <c r="N121" s="974"/>
    </row>
    <row r="122" spans="1:14" ht="17.25" customHeight="1" x14ac:dyDescent="0.35">
      <c r="A122" s="4936"/>
      <c r="B122" s="4951"/>
      <c r="C122" s="4958"/>
      <c r="D122" s="997" t="s">
        <v>302</v>
      </c>
      <c r="E122" s="1032"/>
      <c r="F122" s="925" t="s">
        <v>16</v>
      </c>
      <c r="G122" s="926" t="s">
        <v>3124</v>
      </c>
      <c r="H122" s="632"/>
      <c r="I122" s="925"/>
      <c r="J122" s="925"/>
      <c r="K122" s="925"/>
      <c r="L122" s="914"/>
      <c r="N122" s="914"/>
    </row>
    <row r="123" spans="1:14" ht="17.25" customHeight="1" x14ac:dyDescent="0.35">
      <c r="A123" s="4936"/>
      <c r="B123" s="4951"/>
      <c r="C123" s="4958"/>
      <c r="D123" s="997" t="s">
        <v>304</v>
      </c>
      <c r="E123" s="1032"/>
      <c r="F123" s="925" t="s">
        <v>16</v>
      </c>
      <c r="G123" s="926" t="s">
        <v>3125</v>
      </c>
      <c r="H123" s="632"/>
      <c r="I123" s="925"/>
      <c r="J123" s="925"/>
      <c r="K123" s="925"/>
      <c r="L123" s="914"/>
      <c r="N123" s="914"/>
    </row>
    <row r="124" spans="1:14" ht="17.25" customHeight="1" x14ac:dyDescent="0.35">
      <c r="A124" s="4936"/>
      <c r="B124" s="4951"/>
      <c r="C124" s="4967" t="s">
        <v>306</v>
      </c>
      <c r="D124" s="999" t="s">
        <v>307</v>
      </c>
      <c r="E124" s="1037"/>
      <c r="F124" s="948" t="s">
        <v>16</v>
      </c>
      <c r="G124" s="949" t="s">
        <v>3126</v>
      </c>
      <c r="H124" s="632"/>
      <c r="I124" s="948"/>
      <c r="J124" s="948"/>
      <c r="K124" s="948"/>
      <c r="L124" s="973"/>
      <c r="N124" s="973"/>
    </row>
    <row r="125" spans="1:14" ht="17.25" customHeight="1" x14ac:dyDescent="0.35">
      <c r="A125" s="4936"/>
      <c r="B125" s="4951"/>
      <c r="C125" s="4958"/>
      <c r="D125" s="997" t="s">
        <v>309</v>
      </c>
      <c r="E125" s="1032"/>
      <c r="F125" s="925" t="s">
        <v>16</v>
      </c>
      <c r="G125" s="926" t="s">
        <v>3127</v>
      </c>
      <c r="H125" s="632"/>
      <c r="I125" s="925"/>
      <c r="J125" s="925"/>
      <c r="K125" s="925"/>
      <c r="L125" s="914"/>
      <c r="N125" s="914"/>
    </row>
    <row r="126" spans="1:14" ht="17.25" customHeight="1" x14ac:dyDescent="0.35">
      <c r="A126" s="4936"/>
      <c r="B126" s="4951"/>
      <c r="C126" s="4971"/>
      <c r="D126" s="995" t="s">
        <v>311</v>
      </c>
      <c r="E126" s="1034"/>
      <c r="F126" s="933" t="s">
        <v>16</v>
      </c>
      <c r="G126" s="934" t="s">
        <v>3128</v>
      </c>
      <c r="H126" s="632"/>
      <c r="I126" s="933"/>
      <c r="J126" s="933"/>
      <c r="K126" s="933"/>
      <c r="L126" s="922"/>
      <c r="N126" s="922"/>
    </row>
    <row r="127" spans="1:14" ht="17.25" customHeight="1" thickBot="1" x14ac:dyDescent="0.4">
      <c r="A127" s="4936"/>
      <c r="B127" s="4951"/>
      <c r="C127" s="281" t="s">
        <v>313</v>
      </c>
      <c r="D127" s="209" t="s">
        <v>314</v>
      </c>
      <c r="E127" s="694"/>
      <c r="F127" s="242" t="s">
        <v>16</v>
      </c>
      <c r="G127" s="244" t="s">
        <v>3129</v>
      </c>
      <c r="H127" s="632"/>
      <c r="I127" s="242"/>
      <c r="J127" s="242"/>
      <c r="K127" s="242"/>
      <c r="L127" s="495"/>
      <c r="N127" s="495"/>
    </row>
    <row r="128" spans="1:14" ht="17.25" customHeight="1" thickBot="1" x14ac:dyDescent="0.4">
      <c r="A128" s="4936"/>
      <c r="B128" s="308" t="s">
        <v>1150</v>
      </c>
      <c r="C128" s="309"/>
      <c r="D128" s="1043" t="s">
        <v>3130</v>
      </c>
      <c r="E128" s="1044"/>
      <c r="F128" s="1045" t="s">
        <v>16</v>
      </c>
      <c r="G128" s="1046" t="s">
        <v>3131</v>
      </c>
      <c r="H128" s="632"/>
      <c r="I128" s="1045"/>
      <c r="J128" s="1045"/>
      <c r="K128" s="1045"/>
      <c r="L128" s="1065"/>
      <c r="N128" s="1065"/>
    </row>
    <row r="129" spans="1:14" ht="17.25" customHeight="1" x14ac:dyDescent="0.25">
      <c r="A129" s="4936"/>
      <c r="B129" s="4961" t="s">
        <v>323</v>
      </c>
      <c r="C129" s="673"/>
      <c r="D129" s="301" t="s">
        <v>2991</v>
      </c>
      <c r="E129" s="367"/>
      <c r="F129" s="303" t="s">
        <v>16</v>
      </c>
      <c r="G129" s="633" t="s">
        <v>2992</v>
      </c>
      <c r="H129" s="631"/>
      <c r="I129" s="636"/>
      <c r="J129" s="636"/>
      <c r="K129" s="636"/>
      <c r="L129" s="637"/>
      <c r="M129" s="50"/>
      <c r="N129" s="497"/>
    </row>
    <row r="130" spans="1:14" ht="17.25" customHeight="1" thickBot="1" x14ac:dyDescent="0.3">
      <c r="A130" s="4936"/>
      <c r="B130" s="4951"/>
      <c r="C130" s="1141" t="s">
        <v>325</v>
      </c>
      <c r="D130" s="828" t="s">
        <v>326</v>
      </c>
      <c r="E130" s="829"/>
      <c r="F130" s="822" t="s">
        <v>21</v>
      </c>
      <c r="G130" s="830" t="str">
        <f>G129&amp;"  /  "&amp;G83</f>
        <v>E72  /  E1</v>
      </c>
      <c r="H130" s="631"/>
      <c r="I130" s="824"/>
      <c r="J130" s="824"/>
      <c r="K130" s="824"/>
      <c r="L130" s="825"/>
      <c r="M130" s="50"/>
      <c r="N130" s="831"/>
    </row>
    <row r="131" spans="1:14" ht="17.25" customHeight="1" x14ac:dyDescent="0.35">
      <c r="A131" s="4936"/>
      <c r="B131" s="4951"/>
      <c r="C131" s="296"/>
      <c r="D131" s="202" t="s">
        <v>3132</v>
      </c>
      <c r="E131" s="676"/>
      <c r="F131" s="230" t="s">
        <v>16</v>
      </c>
      <c r="G131" s="396" t="s">
        <v>3133</v>
      </c>
      <c r="H131" s="632"/>
      <c r="I131" s="230"/>
      <c r="J131" s="230"/>
      <c r="K131" s="230"/>
      <c r="L131" s="675"/>
      <c r="N131" s="418"/>
    </row>
    <row r="132" spans="1:14" ht="17.25" customHeight="1" thickBot="1" x14ac:dyDescent="0.4">
      <c r="A132" s="4937"/>
      <c r="B132" s="4952"/>
      <c r="C132" s="274"/>
      <c r="D132" s="695" t="s">
        <v>3134</v>
      </c>
      <c r="E132" s="696"/>
      <c r="F132" s="101" t="s">
        <v>16</v>
      </c>
      <c r="G132" s="445" t="s">
        <v>3135</v>
      </c>
      <c r="H132" s="632"/>
      <c r="I132" s="101"/>
      <c r="J132" s="101"/>
      <c r="K132" s="101"/>
      <c r="L132" s="697"/>
      <c r="N132" s="698"/>
    </row>
    <row r="133" spans="1:14" ht="15" customHeight="1" thickTop="1" x14ac:dyDescent="0.35">
      <c r="A133" s="69"/>
      <c r="B133" s="69"/>
      <c r="C133" s="69"/>
      <c r="D133" s="1"/>
      <c r="E133" s="42"/>
      <c r="F133" s="1"/>
      <c r="G133" s="1"/>
      <c r="I133" s="1"/>
      <c r="J133" s="1"/>
      <c r="K133" s="1"/>
      <c r="L133" s="1"/>
      <c r="N133" s="1"/>
    </row>
    <row r="134" spans="1:14" ht="17.25" customHeight="1" thickBot="1" x14ac:dyDescent="0.4">
      <c r="A134" s="4935" t="s">
        <v>3136</v>
      </c>
      <c r="B134" s="5417" t="s">
        <v>3137</v>
      </c>
      <c r="C134" s="5418"/>
      <c r="D134" s="707" t="s">
        <v>3138</v>
      </c>
      <c r="E134" s="782"/>
      <c r="F134" s="708" t="s">
        <v>16</v>
      </c>
      <c r="G134" s="720" t="s">
        <v>3139</v>
      </c>
      <c r="H134" s="632"/>
      <c r="I134" s="708"/>
      <c r="J134" s="708"/>
      <c r="K134" s="708"/>
      <c r="L134" s="709"/>
      <c r="N134" s="715"/>
    </row>
    <row r="135" spans="1:14" ht="17.25" customHeight="1" x14ac:dyDescent="0.35">
      <c r="A135" s="4936"/>
      <c r="B135" s="4951" t="s">
        <v>328</v>
      </c>
      <c r="C135" s="4965" t="s">
        <v>3140</v>
      </c>
      <c r="D135" s="4927" t="s">
        <v>2991</v>
      </c>
      <c r="E135" s="1042"/>
      <c r="F135" s="955" t="s">
        <v>16</v>
      </c>
      <c r="G135" s="4928" t="s">
        <v>3141</v>
      </c>
      <c r="H135" s="632"/>
      <c r="I135" s="955"/>
      <c r="J135" s="955"/>
      <c r="K135" s="955"/>
      <c r="L135" s="974"/>
      <c r="N135" s="974"/>
    </row>
    <row r="136" spans="1:14" ht="17.25" customHeight="1" x14ac:dyDescent="0.35">
      <c r="A136" s="4936"/>
      <c r="B136" s="4951"/>
      <c r="C136" s="4958"/>
      <c r="D136" s="1024" t="s">
        <v>3142</v>
      </c>
      <c r="E136" s="1032"/>
      <c r="F136" s="925" t="s">
        <v>16</v>
      </c>
      <c r="G136" s="926" t="s">
        <v>3143</v>
      </c>
      <c r="H136" s="632"/>
      <c r="I136" s="925"/>
      <c r="J136" s="925"/>
      <c r="K136" s="925"/>
      <c r="L136" s="914"/>
      <c r="N136" s="914"/>
    </row>
    <row r="137" spans="1:14" ht="17.25" customHeight="1" x14ac:dyDescent="0.35">
      <c r="A137" s="4936"/>
      <c r="B137" s="4951"/>
      <c r="C137" s="4958"/>
      <c r="D137" s="1024" t="s">
        <v>3144</v>
      </c>
      <c r="E137" s="1032"/>
      <c r="F137" s="925" t="s">
        <v>16</v>
      </c>
      <c r="G137" s="926" t="s">
        <v>3145</v>
      </c>
      <c r="H137" s="632"/>
      <c r="I137" s="925"/>
      <c r="J137" s="925"/>
      <c r="K137" s="925"/>
      <c r="L137" s="914"/>
      <c r="N137" s="914"/>
    </row>
    <row r="138" spans="1:14" ht="17.25" customHeight="1" x14ac:dyDescent="0.35">
      <c r="A138" s="4936"/>
      <c r="B138" s="4951"/>
      <c r="C138" s="4958"/>
      <c r="D138" s="1024" t="s">
        <v>3146</v>
      </c>
      <c r="E138" s="1032"/>
      <c r="F138" s="925" t="s">
        <v>16</v>
      </c>
      <c r="G138" s="926" t="s">
        <v>3147</v>
      </c>
      <c r="H138" s="632"/>
      <c r="I138" s="925"/>
      <c r="J138" s="925"/>
      <c r="K138" s="925"/>
      <c r="L138" s="914"/>
      <c r="N138" s="914"/>
    </row>
    <row r="139" spans="1:14" ht="17.25" customHeight="1" x14ac:dyDescent="0.35">
      <c r="A139" s="4936"/>
      <c r="B139" s="4951"/>
      <c r="C139" s="4958"/>
      <c r="D139" s="1024" t="s">
        <v>3148</v>
      </c>
      <c r="E139" s="1032"/>
      <c r="F139" s="925" t="s">
        <v>16</v>
      </c>
      <c r="G139" s="926" t="s">
        <v>3149</v>
      </c>
      <c r="H139" s="632"/>
      <c r="I139" s="925"/>
      <c r="J139" s="925"/>
      <c r="K139" s="925"/>
      <c r="L139" s="914"/>
      <c r="N139" s="914"/>
    </row>
    <row r="140" spans="1:14" ht="17.25" customHeight="1" x14ac:dyDescent="0.35">
      <c r="A140" s="4936"/>
      <c r="B140" s="4951"/>
      <c r="C140" s="4958"/>
      <c r="D140" s="1047" t="s">
        <v>3150</v>
      </c>
      <c r="E140" s="1034"/>
      <c r="F140" s="933" t="s">
        <v>16</v>
      </c>
      <c r="G140" s="934" t="s">
        <v>3151</v>
      </c>
      <c r="H140" s="632"/>
      <c r="I140" s="933"/>
      <c r="J140" s="933"/>
      <c r="K140" s="933"/>
      <c r="L140" s="922"/>
      <c r="N140" s="922"/>
    </row>
    <row r="141" spans="1:14" ht="17.25" customHeight="1" x14ac:dyDescent="0.35">
      <c r="A141" s="4936"/>
      <c r="B141" s="4951"/>
      <c r="C141" s="4958"/>
      <c r="D141" s="706" t="s">
        <v>320</v>
      </c>
      <c r="E141" s="1256" t="s">
        <v>50</v>
      </c>
      <c r="F141" s="262" t="s">
        <v>16</v>
      </c>
      <c r="G141" s="501" t="s">
        <v>3152</v>
      </c>
      <c r="H141" s="632"/>
      <c r="I141" s="262"/>
      <c r="J141" s="262"/>
      <c r="K141" s="262"/>
      <c r="L141" s="710"/>
      <c r="N141" s="519"/>
    </row>
    <row r="142" spans="1:14" ht="17.25" customHeight="1" x14ac:dyDescent="0.35">
      <c r="A142" s="4936"/>
      <c r="B142" s="4951"/>
      <c r="C142" s="4958"/>
      <c r="D142" s="1024" t="s">
        <v>3153</v>
      </c>
      <c r="E142" s="1032"/>
      <c r="F142" s="925" t="s">
        <v>16</v>
      </c>
      <c r="G142" s="926" t="s">
        <v>3154</v>
      </c>
      <c r="H142" s="632"/>
      <c r="I142" s="925"/>
      <c r="J142" s="925"/>
      <c r="K142" s="925"/>
      <c r="L142" s="914"/>
      <c r="N142" s="914"/>
    </row>
    <row r="143" spans="1:14" ht="17.25" customHeight="1" thickBot="1" x14ac:dyDescent="0.4">
      <c r="A143" s="4936"/>
      <c r="B143" s="4951"/>
      <c r="C143" s="4971"/>
      <c r="D143" s="1048" t="s">
        <v>3155</v>
      </c>
      <c r="E143" s="1076"/>
      <c r="F143" s="1066" t="s">
        <v>16</v>
      </c>
      <c r="G143" s="1049" t="s">
        <v>3156</v>
      </c>
      <c r="H143" s="632"/>
      <c r="I143" s="1066"/>
      <c r="J143" s="1066"/>
      <c r="K143" s="1066"/>
      <c r="L143" s="1067"/>
      <c r="N143" s="1067"/>
    </row>
    <row r="144" spans="1:14" ht="17.25" customHeight="1" x14ac:dyDescent="0.35">
      <c r="A144" s="4936"/>
      <c r="B144" s="4951"/>
      <c r="C144" s="4958"/>
      <c r="D144" s="4927" t="s">
        <v>255</v>
      </c>
      <c r="E144" s="1042"/>
      <c r="F144" s="955" t="s">
        <v>16</v>
      </c>
      <c r="G144" s="4928" t="s">
        <v>3157</v>
      </c>
      <c r="H144" s="632"/>
      <c r="I144" s="955"/>
      <c r="J144" s="955"/>
      <c r="K144" s="955"/>
      <c r="L144" s="974"/>
      <c r="N144" s="974"/>
    </row>
    <row r="145" spans="1:14" ht="17.25" customHeight="1" x14ac:dyDescent="0.35">
      <c r="A145" s="4936"/>
      <c r="B145" s="4951"/>
      <c r="C145" s="4958"/>
      <c r="D145" s="1024" t="s">
        <v>3158</v>
      </c>
      <c r="E145" s="1032"/>
      <c r="F145" s="925" t="s">
        <v>16</v>
      </c>
      <c r="G145" s="926" t="s">
        <v>3159</v>
      </c>
      <c r="H145" s="632"/>
      <c r="I145" s="925"/>
      <c r="J145" s="925"/>
      <c r="K145" s="925"/>
      <c r="L145" s="914"/>
      <c r="N145" s="914"/>
    </row>
    <row r="146" spans="1:14" ht="17.25" customHeight="1" x14ac:dyDescent="0.35">
      <c r="A146" s="4936"/>
      <c r="B146" s="4951"/>
      <c r="C146" s="4958"/>
      <c r="D146" s="1024" t="s">
        <v>3160</v>
      </c>
      <c r="E146" s="1032"/>
      <c r="F146" s="925" t="s">
        <v>16</v>
      </c>
      <c r="G146" s="926" t="s">
        <v>3161</v>
      </c>
      <c r="H146" s="632"/>
      <c r="I146" s="925"/>
      <c r="J146" s="925"/>
      <c r="K146" s="925"/>
      <c r="L146" s="914"/>
      <c r="N146" s="914"/>
    </row>
    <row r="147" spans="1:14" ht="17.25" customHeight="1" x14ac:dyDescent="0.35">
      <c r="A147" s="4936"/>
      <c r="B147" s="4951"/>
      <c r="C147" s="4958"/>
      <c r="D147" s="1024" t="s">
        <v>3162</v>
      </c>
      <c r="E147" s="1032"/>
      <c r="F147" s="925" t="s">
        <v>16</v>
      </c>
      <c r="G147" s="926" t="s">
        <v>3163</v>
      </c>
      <c r="H147" s="632"/>
      <c r="I147" s="925"/>
      <c r="J147" s="925"/>
      <c r="K147" s="925"/>
      <c r="L147" s="914"/>
      <c r="N147" s="914"/>
    </row>
    <row r="148" spans="1:14" ht="17.25" customHeight="1" x14ac:dyDescent="0.35">
      <c r="A148" s="4936"/>
      <c r="B148" s="4951"/>
      <c r="C148" s="4971"/>
      <c r="D148" s="1048" t="s">
        <v>3164</v>
      </c>
      <c r="E148" s="1076"/>
      <c r="F148" s="1258" t="s">
        <v>16</v>
      </c>
      <c r="G148" s="1049" t="s">
        <v>3165</v>
      </c>
      <c r="H148" s="632"/>
      <c r="I148" s="1066"/>
      <c r="J148" s="1066"/>
      <c r="K148" s="1066"/>
      <c r="L148" s="1067"/>
      <c r="N148" s="1067"/>
    </row>
    <row r="149" spans="1:14" ht="17.25" customHeight="1" x14ac:dyDescent="0.35">
      <c r="A149" s="4936"/>
      <c r="B149" s="4951"/>
      <c r="C149" s="341"/>
      <c r="D149" s="1047" t="s">
        <v>3166</v>
      </c>
      <c r="E149" s="1034"/>
      <c r="F149" s="933" t="s">
        <v>16</v>
      </c>
      <c r="G149" s="934" t="s">
        <v>3167</v>
      </c>
      <c r="H149" s="632"/>
      <c r="I149" s="933"/>
      <c r="J149" s="933"/>
      <c r="K149" s="933"/>
      <c r="L149" s="922"/>
      <c r="N149" s="922"/>
    </row>
    <row r="150" spans="1:14" ht="17.25" customHeight="1" thickBot="1" x14ac:dyDescent="0.4">
      <c r="A150" s="4936"/>
      <c r="B150" s="4962"/>
      <c r="C150" s="690" t="s">
        <v>361</v>
      </c>
      <c r="D150" s="701" t="s">
        <v>362</v>
      </c>
      <c r="E150" s="702"/>
      <c r="F150" s="703" t="s">
        <v>16</v>
      </c>
      <c r="G150" s="722" t="s">
        <v>3010</v>
      </c>
      <c r="H150" s="632"/>
      <c r="I150" s="703"/>
      <c r="J150" s="703"/>
      <c r="K150" s="703"/>
      <c r="L150" s="711"/>
      <c r="N150" s="716"/>
    </row>
    <row r="151" spans="1:14" ht="17.25" customHeight="1" x14ac:dyDescent="0.35">
      <c r="A151" s="4936"/>
      <c r="B151" s="4961" t="s">
        <v>364</v>
      </c>
      <c r="C151" s="4965" t="s">
        <v>3168</v>
      </c>
      <c r="D151" s="1005" t="s">
        <v>3169</v>
      </c>
      <c r="E151" s="1042"/>
      <c r="F151" s="955" t="s">
        <v>16</v>
      </c>
      <c r="G151" s="956" t="s">
        <v>3170</v>
      </c>
      <c r="H151" s="632"/>
      <c r="I151" s="955"/>
      <c r="J151" s="955"/>
      <c r="K151" s="955"/>
      <c r="L151" s="974"/>
      <c r="N151" s="974"/>
    </row>
    <row r="152" spans="1:14" ht="17.25" customHeight="1" x14ac:dyDescent="0.35">
      <c r="A152" s="4936"/>
      <c r="B152" s="4951"/>
      <c r="C152" s="4958"/>
      <c r="D152" s="997" t="s">
        <v>3171</v>
      </c>
      <c r="E152" s="1032"/>
      <c r="F152" s="925" t="s">
        <v>16</v>
      </c>
      <c r="G152" s="926" t="s">
        <v>3172</v>
      </c>
      <c r="H152" s="632"/>
      <c r="I152" s="925"/>
      <c r="J152" s="925"/>
      <c r="K152" s="925"/>
      <c r="L152" s="914"/>
      <c r="N152" s="914"/>
    </row>
    <row r="153" spans="1:14" ht="17.25" customHeight="1" x14ac:dyDescent="0.35">
      <c r="A153" s="4936"/>
      <c r="B153" s="4951"/>
      <c r="C153" s="4958"/>
      <c r="D153" s="995" t="s">
        <v>3173</v>
      </c>
      <c r="E153" s="1034"/>
      <c r="F153" s="933" t="s">
        <v>16</v>
      </c>
      <c r="G153" s="934" t="s">
        <v>3174</v>
      </c>
      <c r="H153" s="632"/>
      <c r="I153" s="933"/>
      <c r="J153" s="933"/>
      <c r="K153" s="933"/>
      <c r="L153" s="922"/>
      <c r="N153" s="922"/>
    </row>
    <row r="154" spans="1:14" ht="17.25" customHeight="1" x14ac:dyDescent="0.35">
      <c r="A154" s="4936"/>
      <c r="B154" s="4951"/>
      <c r="C154" s="4971"/>
      <c r="D154" s="1157" t="s">
        <v>3175</v>
      </c>
      <c r="E154" s="1256" t="s">
        <v>3175</v>
      </c>
      <c r="F154" s="262" t="s">
        <v>16</v>
      </c>
      <c r="G154" s="501" t="s">
        <v>3176</v>
      </c>
      <c r="H154" s="632"/>
      <c r="I154" s="262"/>
      <c r="J154" s="262"/>
      <c r="K154" s="262"/>
      <c r="L154" s="710"/>
      <c r="N154" s="519"/>
    </row>
    <row r="155" spans="1:14" ht="17.25" customHeight="1" x14ac:dyDescent="0.35">
      <c r="A155" s="4936"/>
      <c r="B155" s="4951"/>
      <c r="C155" s="1136" t="s">
        <v>615</v>
      </c>
      <c r="D155" s="706" t="s">
        <v>614</v>
      </c>
      <c r="E155" s="1257"/>
      <c r="F155" s="262" t="s">
        <v>16</v>
      </c>
      <c r="G155" s="501" t="s">
        <v>3011</v>
      </c>
      <c r="H155" s="632"/>
      <c r="I155" s="262"/>
      <c r="J155" s="262"/>
      <c r="K155" s="262"/>
      <c r="L155" s="710"/>
      <c r="N155" s="519"/>
    </row>
    <row r="156" spans="1:14" ht="17.25" customHeight="1" x14ac:dyDescent="0.35">
      <c r="A156" s="4936"/>
      <c r="B156" s="4951"/>
      <c r="C156" s="4967" t="s">
        <v>3177</v>
      </c>
      <c r="D156" s="999" t="s">
        <v>3178</v>
      </c>
      <c r="E156" s="1037"/>
      <c r="F156" s="948" t="s">
        <v>16</v>
      </c>
      <c r="G156" s="949" t="s">
        <v>3179</v>
      </c>
      <c r="H156" s="632"/>
      <c r="I156" s="948"/>
      <c r="J156" s="948"/>
      <c r="K156" s="948"/>
      <c r="L156" s="973"/>
      <c r="N156" s="973"/>
    </row>
    <row r="157" spans="1:14" ht="17.25" customHeight="1" x14ac:dyDescent="0.35">
      <c r="A157" s="4936"/>
      <c r="B157" s="4951"/>
      <c r="C157" s="4958"/>
      <c r="D157" s="997" t="s">
        <v>3180</v>
      </c>
      <c r="E157" s="1032"/>
      <c r="F157" s="925" t="s">
        <v>16</v>
      </c>
      <c r="G157" s="926" t="s">
        <v>3181</v>
      </c>
      <c r="H157" s="632"/>
      <c r="I157" s="925"/>
      <c r="J157" s="925"/>
      <c r="K157" s="925"/>
      <c r="L157" s="914"/>
      <c r="N157" s="914"/>
    </row>
    <row r="158" spans="1:14" ht="17.25" customHeight="1" x14ac:dyDescent="0.35">
      <c r="A158" s="4936"/>
      <c r="B158" s="4951"/>
      <c r="C158" s="4971"/>
      <c r="D158" s="995" t="s">
        <v>3182</v>
      </c>
      <c r="E158" s="1034"/>
      <c r="F158" s="933" t="s">
        <v>16</v>
      </c>
      <c r="G158" s="934" t="s">
        <v>3183</v>
      </c>
      <c r="H158" s="632"/>
      <c r="I158" s="933"/>
      <c r="J158" s="933"/>
      <c r="K158" s="933"/>
      <c r="L158" s="922"/>
      <c r="N158" s="922"/>
    </row>
    <row r="159" spans="1:14" ht="17.25" customHeight="1" thickBot="1" x14ac:dyDescent="0.4">
      <c r="A159" s="4936"/>
      <c r="B159" s="4962"/>
      <c r="C159" s="307" t="s">
        <v>361</v>
      </c>
      <c r="D159" s="259" t="s">
        <v>378</v>
      </c>
      <c r="E159" s="704"/>
      <c r="F159" s="260" t="s">
        <v>16</v>
      </c>
      <c r="G159" s="502" t="s">
        <v>3184</v>
      </c>
      <c r="H159" s="632"/>
      <c r="I159" s="260"/>
      <c r="J159" s="260"/>
      <c r="K159" s="260"/>
      <c r="L159" s="712"/>
      <c r="N159" s="520"/>
    </row>
    <row r="160" spans="1:14" ht="17.25" customHeight="1" x14ac:dyDescent="0.35">
      <c r="A160" s="4936"/>
      <c r="B160" s="4961" t="s">
        <v>383</v>
      </c>
      <c r="C160" s="4965" t="s">
        <v>384</v>
      </c>
      <c r="D160" s="1005" t="s">
        <v>3185</v>
      </c>
      <c r="E160" s="1042"/>
      <c r="F160" s="955" t="s">
        <v>16</v>
      </c>
      <c r="G160" s="956" t="s">
        <v>3186</v>
      </c>
      <c r="H160" s="632"/>
      <c r="I160" s="955"/>
      <c r="J160" s="955"/>
      <c r="K160" s="955"/>
      <c r="L160" s="974"/>
      <c r="N160" s="974"/>
    </row>
    <row r="161" spans="1:14" ht="17.25" customHeight="1" x14ac:dyDescent="0.35">
      <c r="A161" s="4936"/>
      <c r="B161" s="4951"/>
      <c r="C161" s="4958"/>
      <c r="D161" s="997" t="s">
        <v>3187</v>
      </c>
      <c r="E161" s="1032"/>
      <c r="F161" s="925" t="s">
        <v>16</v>
      </c>
      <c r="G161" s="926" t="s">
        <v>3188</v>
      </c>
      <c r="H161" s="632"/>
      <c r="I161" s="925"/>
      <c r="J161" s="925"/>
      <c r="K161" s="925"/>
      <c r="L161" s="914"/>
      <c r="N161" s="914"/>
    </row>
    <row r="162" spans="1:14" ht="17.25" customHeight="1" x14ac:dyDescent="0.35">
      <c r="A162" s="4936"/>
      <c r="B162" s="4951"/>
      <c r="C162" s="4958"/>
      <c r="D162" s="997" t="s">
        <v>3189</v>
      </c>
      <c r="E162" s="1032"/>
      <c r="F162" s="925" t="s">
        <v>16</v>
      </c>
      <c r="G162" s="926" t="s">
        <v>3190</v>
      </c>
      <c r="H162" s="632"/>
      <c r="I162" s="925"/>
      <c r="J162" s="925"/>
      <c r="K162" s="925"/>
      <c r="L162" s="914"/>
      <c r="N162" s="914"/>
    </row>
    <row r="163" spans="1:14" ht="17.25" customHeight="1" x14ac:dyDescent="0.35">
      <c r="A163" s="4936"/>
      <c r="B163" s="4951"/>
      <c r="C163" s="4958"/>
      <c r="D163" s="997" t="s">
        <v>3191</v>
      </c>
      <c r="E163" s="1032"/>
      <c r="F163" s="925" t="s">
        <v>16</v>
      </c>
      <c r="G163" s="926" t="s">
        <v>3192</v>
      </c>
      <c r="H163" s="632"/>
      <c r="I163" s="925"/>
      <c r="J163" s="925"/>
      <c r="K163" s="925"/>
      <c r="L163" s="914"/>
      <c r="N163" s="914"/>
    </row>
    <row r="164" spans="1:14" ht="17.25" customHeight="1" x14ac:dyDescent="0.35">
      <c r="A164" s="4936"/>
      <c r="B164" s="4951"/>
      <c r="C164" s="4958"/>
      <c r="D164" s="997" t="s">
        <v>3193</v>
      </c>
      <c r="E164" s="1032"/>
      <c r="F164" s="925" t="s">
        <v>16</v>
      </c>
      <c r="G164" s="926" t="s">
        <v>3194</v>
      </c>
      <c r="H164" s="632"/>
      <c r="I164" s="925"/>
      <c r="J164" s="925"/>
      <c r="K164" s="925"/>
      <c r="L164" s="914"/>
      <c r="N164" s="914"/>
    </row>
    <row r="165" spans="1:14" ht="17.25" customHeight="1" x14ac:dyDescent="0.35">
      <c r="A165" s="4936"/>
      <c r="B165" s="4951"/>
      <c r="C165" s="4971"/>
      <c r="D165" s="995" t="s">
        <v>3195</v>
      </c>
      <c r="E165" s="1034"/>
      <c r="F165" s="933" t="s">
        <v>16</v>
      </c>
      <c r="G165" s="934" t="s">
        <v>3196</v>
      </c>
      <c r="H165" s="632"/>
      <c r="I165" s="933"/>
      <c r="J165" s="933"/>
      <c r="K165" s="933"/>
      <c r="L165" s="922"/>
      <c r="N165" s="922"/>
    </row>
    <row r="166" spans="1:14" ht="17.25" customHeight="1" thickBot="1" x14ac:dyDescent="0.4">
      <c r="A166" s="4936"/>
      <c r="B166" s="4962"/>
      <c r="C166" s="278" t="s">
        <v>361</v>
      </c>
      <c r="D166" s="259" t="s">
        <v>404</v>
      </c>
      <c r="E166" s="704"/>
      <c r="F166" s="260" t="s">
        <v>16</v>
      </c>
      <c r="G166" s="502" t="s">
        <v>3197</v>
      </c>
      <c r="H166" s="632"/>
      <c r="I166" s="260"/>
      <c r="J166" s="260"/>
      <c r="K166" s="260"/>
      <c r="L166" s="712"/>
      <c r="N166" s="520"/>
    </row>
    <row r="167" spans="1:14" ht="17.25" customHeight="1" thickBot="1" x14ac:dyDescent="0.4">
      <c r="A167" s="4936"/>
      <c r="B167" s="4981" t="s">
        <v>3198</v>
      </c>
      <c r="C167" s="4982"/>
      <c r="D167" s="267" t="s">
        <v>3199</v>
      </c>
      <c r="E167" s="705"/>
      <c r="F167" s="268" t="s">
        <v>16</v>
      </c>
      <c r="G167" s="504" t="s">
        <v>3200</v>
      </c>
      <c r="H167" s="632"/>
      <c r="I167" s="268"/>
      <c r="J167" s="268"/>
      <c r="K167" s="268"/>
      <c r="L167" s="713"/>
      <c r="N167" s="523"/>
    </row>
    <row r="168" spans="1:14" ht="17.25" customHeight="1" thickBot="1" x14ac:dyDescent="0.4">
      <c r="A168" s="4936"/>
      <c r="B168" s="4981" t="s">
        <v>3201</v>
      </c>
      <c r="C168" s="4982"/>
      <c r="D168" s="1043" t="s">
        <v>3202</v>
      </c>
      <c r="E168" s="1044"/>
      <c r="F168" s="1045" t="s">
        <v>16</v>
      </c>
      <c r="G168" s="1046" t="str">
        <f>G150&amp;" + "&amp;G159&amp;" + "&amp;G166&amp;" + "&amp;G167</f>
        <v>FRS018 + FRS028 + FRS039 + FRS040</v>
      </c>
      <c r="H168" s="632"/>
      <c r="I168" s="1045"/>
      <c r="J168" s="1045"/>
      <c r="K168" s="1045"/>
      <c r="L168" s="1065"/>
      <c r="N168" s="1065"/>
    </row>
    <row r="169" spans="1:14" ht="17.25" customHeight="1" thickBot="1" x14ac:dyDescent="0.4">
      <c r="A169" s="4937"/>
      <c r="B169" s="4988" t="s">
        <v>3203</v>
      </c>
      <c r="C169" s="4989"/>
      <c r="D169" s="312" t="s">
        <v>3204</v>
      </c>
      <c r="E169" s="700"/>
      <c r="F169" s="313" t="s">
        <v>16</v>
      </c>
      <c r="G169" s="507" t="s">
        <v>3205</v>
      </c>
      <c r="H169" s="632"/>
      <c r="I169" s="313"/>
      <c r="J169" s="313"/>
      <c r="K169" s="313"/>
      <c r="L169" s="714"/>
      <c r="N169" s="526"/>
    </row>
    <row r="170" spans="1:14" ht="15" customHeight="1" thickTop="1" x14ac:dyDescent="0.35">
      <c r="A170" s="69"/>
      <c r="B170" s="69"/>
      <c r="C170" s="69"/>
      <c r="D170" s="1"/>
      <c r="E170" s="42"/>
      <c r="F170" s="1"/>
      <c r="G170" s="1"/>
      <c r="I170" s="1"/>
      <c r="J170" s="1"/>
      <c r="K170" s="1"/>
      <c r="L170" s="1"/>
      <c r="N170" s="1"/>
    </row>
    <row r="171" spans="1:14" ht="18" customHeight="1" x14ac:dyDescent="0.35">
      <c r="A171" s="4935" t="s">
        <v>427</v>
      </c>
      <c r="B171" s="4950" t="s">
        <v>213</v>
      </c>
      <c r="C171" s="4960" t="s">
        <v>428</v>
      </c>
      <c r="D171" s="963" t="s">
        <v>429</v>
      </c>
      <c r="E171" s="964"/>
      <c r="F171" s="1126" t="s">
        <v>16</v>
      </c>
      <c r="G171" s="973" t="s">
        <v>430</v>
      </c>
      <c r="H171" s="632"/>
      <c r="I171" s="950"/>
      <c r="J171" s="950"/>
      <c r="K171" s="950"/>
      <c r="L171" s="951"/>
      <c r="N171" s="973"/>
    </row>
    <row r="172" spans="1:14" ht="18" customHeight="1" x14ac:dyDescent="0.35">
      <c r="A172" s="4936"/>
      <c r="B172" s="4951"/>
      <c r="C172" s="4946"/>
      <c r="D172" s="965" t="s">
        <v>431</v>
      </c>
      <c r="E172" s="966"/>
      <c r="F172" s="1127" t="s">
        <v>16</v>
      </c>
      <c r="G172" s="1147" t="s">
        <v>432</v>
      </c>
      <c r="H172" s="632"/>
      <c r="I172" s="916"/>
      <c r="J172" s="916"/>
      <c r="K172" s="916"/>
      <c r="L172" s="917"/>
      <c r="N172" s="914"/>
    </row>
    <row r="173" spans="1:14" ht="18" customHeight="1" thickBot="1" x14ac:dyDescent="0.4">
      <c r="A173" s="4936"/>
      <c r="B173" s="4951"/>
      <c r="C173" s="4947"/>
      <c r="D173" s="865" t="s">
        <v>428</v>
      </c>
      <c r="E173" s="849"/>
      <c r="F173" s="850" t="s">
        <v>21</v>
      </c>
      <c r="G173" s="1143" t="s">
        <v>433</v>
      </c>
      <c r="H173" s="632"/>
      <c r="I173" s="851"/>
      <c r="J173" s="851"/>
      <c r="K173" s="851"/>
      <c r="L173" s="852"/>
      <c r="N173" s="853"/>
    </row>
    <row r="174" spans="1:14" ht="18" customHeight="1" x14ac:dyDescent="0.35">
      <c r="A174" s="4936"/>
      <c r="B174" s="4951"/>
      <c r="C174" s="4948" t="s">
        <v>434</v>
      </c>
      <c r="D174" s="965" t="s">
        <v>429</v>
      </c>
      <c r="E174" s="966"/>
      <c r="F174" s="925" t="s">
        <v>16</v>
      </c>
      <c r="G174" s="926" t="s">
        <v>435</v>
      </c>
      <c r="H174" s="632"/>
      <c r="I174" s="916"/>
      <c r="J174" s="916"/>
      <c r="K174" s="916"/>
      <c r="L174" s="917"/>
      <c r="N174" s="914"/>
    </row>
    <row r="175" spans="1:14" ht="18" customHeight="1" x14ac:dyDescent="0.35">
      <c r="A175" s="4936"/>
      <c r="B175" s="4951"/>
      <c r="C175" s="4946"/>
      <c r="D175" s="965" t="s">
        <v>436</v>
      </c>
      <c r="E175" s="966"/>
      <c r="F175" s="925" t="s">
        <v>16</v>
      </c>
      <c r="G175" s="926" t="s">
        <v>3206</v>
      </c>
      <c r="H175" s="632"/>
      <c r="I175" s="916"/>
      <c r="J175" s="916"/>
      <c r="K175" s="916"/>
      <c r="L175" s="917"/>
      <c r="N175" s="914"/>
    </row>
    <row r="176" spans="1:14" ht="18" customHeight="1" thickBot="1" x14ac:dyDescent="0.4">
      <c r="A176" s="4936"/>
      <c r="B176" s="4951"/>
      <c r="C176" s="4947"/>
      <c r="D176" s="865" t="s">
        <v>438</v>
      </c>
      <c r="E176" s="849"/>
      <c r="F176" s="850" t="s">
        <v>21</v>
      </c>
      <c r="G176" s="1143" t="s">
        <v>439</v>
      </c>
      <c r="H176" s="632"/>
      <c r="I176" s="851"/>
      <c r="J176" s="851"/>
      <c r="K176" s="851"/>
      <c r="L176" s="852"/>
      <c r="N176" s="853"/>
    </row>
    <row r="177" spans="1:14" ht="18" customHeight="1" x14ac:dyDescent="0.35">
      <c r="A177" s="4936"/>
      <c r="B177" s="4951"/>
      <c r="C177" s="4948" t="s">
        <v>440</v>
      </c>
      <c r="D177" s="963" t="s">
        <v>441</v>
      </c>
      <c r="E177" s="964"/>
      <c r="F177" s="948" t="s">
        <v>16</v>
      </c>
      <c r="G177" s="949" t="s">
        <v>4527</v>
      </c>
      <c r="H177" s="632"/>
      <c r="I177" s="950"/>
      <c r="J177" s="950"/>
      <c r="K177" s="950"/>
      <c r="L177" s="951"/>
      <c r="N177" s="973"/>
    </row>
    <row r="178" spans="1:14" ht="18" customHeight="1" x14ac:dyDescent="0.35">
      <c r="A178" s="4936"/>
      <c r="B178" s="4951"/>
      <c r="C178" s="4946"/>
      <c r="D178" s="965" t="s">
        <v>443</v>
      </c>
      <c r="E178" s="966"/>
      <c r="F178" s="925" t="s">
        <v>16</v>
      </c>
      <c r="G178" s="926" t="s">
        <v>3207</v>
      </c>
      <c r="H178" s="632"/>
      <c r="I178" s="916"/>
      <c r="J178" s="916"/>
      <c r="K178" s="916"/>
      <c r="L178" s="917"/>
      <c r="N178" s="914"/>
    </row>
    <row r="179" spans="1:14" ht="18" customHeight="1" thickBot="1" x14ac:dyDescent="0.4">
      <c r="A179" s="4936"/>
      <c r="B179" s="4951"/>
      <c r="C179" s="4947"/>
      <c r="D179" s="865" t="s">
        <v>445</v>
      </c>
      <c r="E179" s="849"/>
      <c r="F179" s="850" t="s">
        <v>21</v>
      </c>
      <c r="G179" s="1143" t="s">
        <v>446</v>
      </c>
      <c r="H179" s="632"/>
      <c r="I179" s="851"/>
      <c r="J179" s="851"/>
      <c r="K179" s="851"/>
      <c r="L179" s="852"/>
      <c r="N179" s="853"/>
    </row>
    <row r="180" spans="1:14" ht="18" customHeight="1" x14ac:dyDescent="0.35">
      <c r="A180" s="4936"/>
      <c r="B180" s="4951"/>
      <c r="C180" s="4948" t="s">
        <v>447</v>
      </c>
      <c r="D180" s="963" t="s">
        <v>448</v>
      </c>
      <c r="E180" s="964"/>
      <c r="F180" s="948" t="s">
        <v>16</v>
      </c>
      <c r="G180" s="949" t="s">
        <v>3208</v>
      </c>
      <c r="H180" s="632"/>
      <c r="I180" s="950"/>
      <c r="J180" s="950"/>
      <c r="K180" s="950"/>
      <c r="L180" s="951"/>
      <c r="N180" s="973"/>
    </row>
    <row r="181" spans="1:14" ht="18" customHeight="1" x14ac:dyDescent="0.35">
      <c r="A181" s="4936"/>
      <c r="B181" s="4951"/>
      <c r="C181" s="4946"/>
      <c r="D181" s="965" t="s">
        <v>436</v>
      </c>
      <c r="E181" s="966"/>
      <c r="F181" s="925" t="s">
        <v>16</v>
      </c>
      <c r="G181" s="926" t="s">
        <v>3209</v>
      </c>
      <c r="H181" s="632"/>
      <c r="I181" s="916"/>
      <c r="J181" s="916"/>
      <c r="K181" s="916"/>
      <c r="L181" s="917"/>
      <c r="N181" s="914"/>
    </row>
    <row r="182" spans="1:14" ht="18" customHeight="1" thickBot="1" x14ac:dyDescent="0.4">
      <c r="A182" s="4936"/>
      <c r="B182" s="4951"/>
      <c r="C182" s="4947"/>
      <c r="D182" s="865" t="s">
        <v>447</v>
      </c>
      <c r="E182" s="849"/>
      <c r="F182" s="850" t="s">
        <v>21</v>
      </c>
      <c r="G182" s="1143" t="s">
        <v>450</v>
      </c>
      <c r="H182" s="632"/>
      <c r="I182" s="851"/>
      <c r="J182" s="851"/>
      <c r="K182" s="851"/>
      <c r="L182" s="852"/>
      <c r="N182" s="853"/>
    </row>
    <row r="183" spans="1:14" ht="18" customHeight="1" x14ac:dyDescent="0.35">
      <c r="A183" s="4936"/>
      <c r="B183" s="4951"/>
      <c r="C183" s="4948" t="s">
        <v>451</v>
      </c>
      <c r="D183" s="963" t="s">
        <v>452</v>
      </c>
      <c r="E183" s="964"/>
      <c r="F183" s="948" t="s">
        <v>16</v>
      </c>
      <c r="G183" s="949" t="s">
        <v>453</v>
      </c>
      <c r="H183" s="632"/>
      <c r="I183" s="950"/>
      <c r="J183" s="950"/>
      <c r="K183" s="950"/>
      <c r="L183" s="951"/>
      <c r="N183" s="973"/>
    </row>
    <row r="184" spans="1:14" ht="18" customHeight="1" x14ac:dyDescent="0.35">
      <c r="A184" s="4936"/>
      <c r="B184" s="4951"/>
      <c r="C184" s="4946"/>
      <c r="D184" s="965" t="s">
        <v>431</v>
      </c>
      <c r="E184" s="966"/>
      <c r="F184" s="925" t="s">
        <v>16</v>
      </c>
      <c r="G184" s="1145" t="s">
        <v>432</v>
      </c>
      <c r="H184" s="632"/>
      <c r="I184" s="916"/>
      <c r="J184" s="916"/>
      <c r="K184" s="916"/>
      <c r="L184" s="917"/>
      <c r="N184" s="914"/>
    </row>
    <row r="185" spans="1:14" ht="18" customHeight="1" thickBot="1" x14ac:dyDescent="0.4">
      <c r="A185" s="4936"/>
      <c r="B185" s="4951"/>
      <c r="C185" s="4947"/>
      <c r="D185" s="865" t="s">
        <v>454</v>
      </c>
      <c r="E185" s="849"/>
      <c r="F185" s="850" t="s">
        <v>21</v>
      </c>
      <c r="G185" s="1143" t="s">
        <v>455</v>
      </c>
      <c r="H185" s="632"/>
      <c r="I185" s="851"/>
      <c r="J185" s="851"/>
      <c r="K185" s="851"/>
      <c r="L185" s="852"/>
      <c r="N185" s="853"/>
    </row>
    <row r="186" spans="1:14" ht="18" hidden="1" customHeight="1" x14ac:dyDescent="0.35">
      <c r="A186" s="4936"/>
      <c r="B186" s="4951"/>
      <c r="C186" s="4948" t="s">
        <v>456</v>
      </c>
      <c r="D186" s="963" t="s">
        <v>457</v>
      </c>
      <c r="E186" s="964"/>
      <c r="F186" s="948" t="s">
        <v>16</v>
      </c>
      <c r="G186" s="949" t="s">
        <v>458</v>
      </c>
      <c r="H186" s="632"/>
      <c r="I186" s="950"/>
      <c r="J186" s="950"/>
      <c r="K186" s="950"/>
      <c r="L186" s="951"/>
      <c r="N186" s="973"/>
    </row>
    <row r="187" spans="1:14" ht="18" hidden="1" customHeight="1" x14ac:dyDescent="0.35">
      <c r="A187" s="4936"/>
      <c r="B187" s="4951"/>
      <c r="C187" s="4946"/>
      <c r="D187" s="965" t="s">
        <v>431</v>
      </c>
      <c r="E187" s="966"/>
      <c r="F187" s="925" t="s">
        <v>16</v>
      </c>
      <c r="G187" s="1145" t="s">
        <v>432</v>
      </c>
      <c r="H187" s="632"/>
      <c r="I187" s="916"/>
      <c r="J187" s="916"/>
      <c r="K187" s="916"/>
      <c r="L187" s="917"/>
      <c r="N187" s="914"/>
    </row>
    <row r="188" spans="1:14" ht="18" hidden="1" customHeight="1" thickBot="1" x14ac:dyDescent="0.4">
      <c r="A188" s="4936"/>
      <c r="B188" s="4952"/>
      <c r="C188" s="4949"/>
      <c r="D188" s="866" t="s">
        <v>454</v>
      </c>
      <c r="E188" s="855"/>
      <c r="F188" s="856" t="s">
        <v>21</v>
      </c>
      <c r="G188" s="1144" t="s">
        <v>455</v>
      </c>
      <c r="H188" s="632"/>
      <c r="I188" s="857"/>
      <c r="J188" s="857"/>
      <c r="K188" s="857"/>
      <c r="L188" s="858"/>
      <c r="N188" s="859"/>
    </row>
    <row r="189" spans="1:14" ht="18" hidden="1" customHeight="1" thickTop="1" x14ac:dyDescent="0.35">
      <c r="A189" s="4936"/>
      <c r="B189" s="4956" t="s">
        <v>459</v>
      </c>
      <c r="C189" s="4945" t="s">
        <v>460</v>
      </c>
      <c r="D189" s="963" t="s">
        <v>431</v>
      </c>
      <c r="E189" s="964"/>
      <c r="F189" s="948" t="s">
        <v>16</v>
      </c>
      <c r="G189" s="1146" t="s">
        <v>432</v>
      </c>
      <c r="H189" s="632"/>
      <c r="I189" s="950"/>
      <c r="J189" s="950"/>
      <c r="K189" s="950"/>
      <c r="L189" s="951"/>
      <c r="N189" s="973"/>
    </row>
    <row r="190" spans="1:14" ht="18" hidden="1" customHeight="1" x14ac:dyDescent="0.35">
      <c r="A190" s="4936"/>
      <c r="B190" s="4951"/>
      <c r="C190" s="4946"/>
      <c r="D190" s="965" t="s">
        <v>461</v>
      </c>
      <c r="E190" s="966"/>
      <c r="F190" s="925" t="s">
        <v>16</v>
      </c>
      <c r="G190" s="1148" t="s">
        <v>3210</v>
      </c>
      <c r="H190" s="632"/>
      <c r="I190" s="916"/>
      <c r="J190" s="916"/>
      <c r="K190" s="916"/>
      <c r="L190" s="917"/>
      <c r="N190" s="914"/>
    </row>
    <row r="191" spans="1:14" ht="18" hidden="1" customHeight="1" thickBot="1" x14ac:dyDescent="0.4">
      <c r="A191" s="4936"/>
      <c r="B191" s="4952"/>
      <c r="C191" s="4946"/>
      <c r="D191" s="866" t="s">
        <v>460</v>
      </c>
      <c r="E191" s="855"/>
      <c r="F191" s="856" t="s">
        <v>21</v>
      </c>
      <c r="G191" s="1144" t="s">
        <v>462</v>
      </c>
      <c r="H191" s="632"/>
      <c r="I191" s="857"/>
      <c r="J191" s="857"/>
      <c r="K191" s="857"/>
      <c r="L191" s="858"/>
      <c r="N191" s="859"/>
    </row>
    <row r="192" spans="1:14" ht="18" customHeight="1" x14ac:dyDescent="0.35">
      <c r="A192" s="4936"/>
      <c r="B192" s="4951" t="s">
        <v>463</v>
      </c>
      <c r="C192" s="4948" t="s">
        <v>464</v>
      </c>
      <c r="D192" s="967" t="s">
        <v>2225</v>
      </c>
      <c r="E192" s="966"/>
      <c r="F192" s="925" t="s">
        <v>16</v>
      </c>
      <c r="G192" s="926" t="s">
        <v>3211</v>
      </c>
      <c r="H192" s="632"/>
      <c r="I192" s="916"/>
      <c r="J192" s="916"/>
      <c r="K192" s="916"/>
      <c r="L192" s="917"/>
      <c r="N192" s="914"/>
    </row>
    <row r="193" spans="1:14" ht="18" customHeight="1" x14ac:dyDescent="0.35">
      <c r="A193" s="4936"/>
      <c r="B193" s="4951"/>
      <c r="C193" s="4946"/>
      <c r="D193" s="967" t="s">
        <v>467</v>
      </c>
      <c r="E193" s="966"/>
      <c r="F193" s="925" t="s">
        <v>16</v>
      </c>
      <c r="G193" s="926" t="s">
        <v>2227</v>
      </c>
      <c r="H193" s="632"/>
      <c r="I193" s="916"/>
      <c r="J193" s="916"/>
      <c r="K193" s="916"/>
      <c r="L193" s="917"/>
      <c r="N193" s="914"/>
    </row>
    <row r="194" spans="1:14" ht="18" customHeight="1" thickBot="1" x14ac:dyDescent="0.4">
      <c r="A194" s="4936"/>
      <c r="B194" s="4951"/>
      <c r="C194" s="4947"/>
      <c r="D194" s="848" t="s">
        <v>464</v>
      </c>
      <c r="E194" s="849"/>
      <c r="F194" s="850" t="s">
        <v>21</v>
      </c>
      <c r="G194" s="1143" t="s">
        <v>469</v>
      </c>
      <c r="H194" s="632"/>
      <c r="I194" s="851"/>
      <c r="J194" s="851"/>
      <c r="K194" s="851"/>
      <c r="L194" s="852"/>
      <c r="N194" s="853"/>
    </row>
    <row r="195" spans="1:14" ht="18" hidden="1" customHeight="1" x14ac:dyDescent="0.35">
      <c r="A195" s="4936"/>
      <c r="B195" s="4951"/>
      <c r="C195" s="4948" t="s">
        <v>470</v>
      </c>
      <c r="D195" s="968" t="s">
        <v>471</v>
      </c>
      <c r="E195" s="964"/>
      <c r="F195" s="948" t="s">
        <v>16</v>
      </c>
      <c r="G195" s="1146" t="s">
        <v>472</v>
      </c>
      <c r="H195" s="632"/>
      <c r="I195" s="950"/>
      <c r="J195" s="950"/>
      <c r="K195" s="950"/>
      <c r="L195" s="951"/>
      <c r="N195" s="973"/>
    </row>
    <row r="196" spans="1:14" ht="18" hidden="1" customHeight="1" x14ac:dyDescent="0.35">
      <c r="A196" s="4936"/>
      <c r="B196" s="4951"/>
      <c r="C196" s="4946"/>
      <c r="D196" s="967" t="s">
        <v>473</v>
      </c>
      <c r="E196" s="966"/>
      <c r="F196" s="925" t="s">
        <v>16</v>
      </c>
      <c r="G196" s="1145" t="s">
        <v>474</v>
      </c>
      <c r="H196" s="632"/>
      <c r="I196" s="916"/>
      <c r="J196" s="916"/>
      <c r="K196" s="916"/>
      <c r="L196" s="917"/>
      <c r="N196" s="914"/>
    </row>
    <row r="197" spans="1:14" ht="18" hidden="1" customHeight="1" thickBot="1" x14ac:dyDescent="0.4">
      <c r="A197" s="4936"/>
      <c r="B197" s="4951"/>
      <c r="C197" s="4947"/>
      <c r="D197" s="848" t="s">
        <v>470</v>
      </c>
      <c r="E197" s="849"/>
      <c r="F197" s="850" t="s">
        <v>21</v>
      </c>
      <c r="G197" s="1143" t="s">
        <v>475</v>
      </c>
      <c r="H197" s="632"/>
      <c r="I197" s="851"/>
      <c r="J197" s="851"/>
      <c r="K197" s="851"/>
      <c r="L197" s="852"/>
      <c r="N197" s="853"/>
    </row>
    <row r="198" spans="1:14" ht="18" hidden="1" customHeight="1" x14ac:dyDescent="0.35">
      <c r="A198" s="4936"/>
      <c r="B198" s="4951"/>
      <c r="C198" s="4948" t="s">
        <v>476</v>
      </c>
      <c r="D198" s="968" t="s">
        <v>477</v>
      </c>
      <c r="E198" s="964"/>
      <c r="F198" s="948" t="s">
        <v>16</v>
      </c>
      <c r="G198" s="1146" t="s">
        <v>478</v>
      </c>
      <c r="H198" s="632"/>
      <c r="I198" s="950"/>
      <c r="J198" s="950"/>
      <c r="K198" s="950"/>
      <c r="L198" s="951"/>
      <c r="N198" s="973"/>
    </row>
    <row r="199" spans="1:14" ht="18" hidden="1" customHeight="1" x14ac:dyDescent="0.35">
      <c r="A199" s="4936"/>
      <c r="B199" s="4951"/>
      <c r="C199" s="4946"/>
      <c r="D199" s="967" t="s">
        <v>479</v>
      </c>
      <c r="E199" s="966"/>
      <c r="F199" s="925" t="s">
        <v>16</v>
      </c>
      <c r="G199" s="1145" t="s">
        <v>480</v>
      </c>
      <c r="H199" s="632"/>
      <c r="I199" s="916"/>
      <c r="J199" s="916"/>
      <c r="K199" s="916"/>
      <c r="L199" s="917"/>
      <c r="N199" s="914"/>
    </row>
    <row r="200" spans="1:14" ht="18" hidden="1" customHeight="1" thickBot="1" x14ac:dyDescent="0.4">
      <c r="A200" s="4936"/>
      <c r="B200" s="4952"/>
      <c r="C200" s="4949"/>
      <c r="D200" s="854" t="s">
        <v>476</v>
      </c>
      <c r="E200" s="855"/>
      <c r="F200" s="856" t="s">
        <v>21</v>
      </c>
      <c r="G200" s="1144" t="s">
        <v>481</v>
      </c>
      <c r="H200" s="632"/>
      <c r="I200" s="857"/>
      <c r="J200" s="857"/>
      <c r="K200" s="857"/>
      <c r="L200" s="858"/>
      <c r="N200" s="859"/>
    </row>
    <row r="201" spans="1:14" ht="18" hidden="1" customHeight="1" thickTop="1" x14ac:dyDescent="0.35">
      <c r="A201" s="4936"/>
      <c r="B201" s="4956" t="s">
        <v>482</v>
      </c>
      <c r="C201" s="4945" t="s">
        <v>483</v>
      </c>
      <c r="D201" s="965" t="s">
        <v>484</v>
      </c>
      <c r="E201" s="966"/>
      <c r="F201" s="925" t="s">
        <v>16</v>
      </c>
      <c r="G201" s="926" t="s">
        <v>3212</v>
      </c>
      <c r="H201" s="632"/>
      <c r="I201" s="916"/>
      <c r="J201" s="916"/>
      <c r="K201" s="916"/>
      <c r="L201" s="917"/>
      <c r="N201" s="914"/>
    </row>
    <row r="202" spans="1:14" ht="18" hidden="1" customHeight="1" x14ac:dyDescent="0.35">
      <c r="A202" s="4936"/>
      <c r="B202" s="4951"/>
      <c r="C202" s="4946"/>
      <c r="D202" s="965" t="s">
        <v>486</v>
      </c>
      <c r="E202" s="966"/>
      <c r="F202" s="925" t="s">
        <v>16</v>
      </c>
      <c r="G202" s="1145" t="s">
        <v>236</v>
      </c>
      <c r="H202" s="632"/>
      <c r="I202" s="916"/>
      <c r="J202" s="916"/>
      <c r="K202" s="916"/>
      <c r="L202" s="917"/>
      <c r="N202" s="914"/>
    </row>
    <row r="203" spans="1:14" ht="18" hidden="1" customHeight="1" thickBot="1" x14ac:dyDescent="0.4">
      <c r="A203" s="4936"/>
      <c r="B203" s="4951"/>
      <c r="C203" s="4947"/>
      <c r="D203" s="865" t="s">
        <v>487</v>
      </c>
      <c r="E203" s="849"/>
      <c r="F203" s="850" t="s">
        <v>21</v>
      </c>
      <c r="G203" s="1143" t="s">
        <v>488</v>
      </c>
      <c r="H203" s="632"/>
      <c r="I203" s="851"/>
      <c r="J203" s="851"/>
      <c r="K203" s="851"/>
      <c r="L203" s="852"/>
      <c r="N203" s="853"/>
    </row>
    <row r="204" spans="1:14" ht="18" hidden="1" customHeight="1" x14ac:dyDescent="0.35">
      <c r="A204" s="4936"/>
      <c r="B204" s="4951"/>
      <c r="C204" s="4948" t="s">
        <v>489</v>
      </c>
      <c r="D204" s="963" t="s">
        <v>490</v>
      </c>
      <c r="E204" s="964"/>
      <c r="F204" s="948" t="s">
        <v>16</v>
      </c>
      <c r="G204" s="1146" t="s">
        <v>491</v>
      </c>
      <c r="H204" s="632"/>
      <c r="I204" s="950"/>
      <c r="J204" s="950"/>
      <c r="K204" s="950"/>
      <c r="L204" s="951"/>
      <c r="N204" s="973"/>
    </row>
    <row r="205" spans="1:14" ht="18" hidden="1" customHeight="1" x14ac:dyDescent="0.35">
      <c r="A205" s="4936"/>
      <c r="B205" s="4951"/>
      <c r="C205" s="4946"/>
      <c r="D205" s="965" t="s">
        <v>486</v>
      </c>
      <c r="E205" s="966"/>
      <c r="F205" s="925" t="s">
        <v>16</v>
      </c>
      <c r="G205" s="1145" t="s">
        <v>236</v>
      </c>
      <c r="H205" s="632"/>
      <c r="I205" s="916"/>
      <c r="J205" s="916"/>
      <c r="K205" s="916"/>
      <c r="L205" s="917"/>
      <c r="N205" s="914"/>
    </row>
    <row r="206" spans="1:14" ht="18" hidden="1" customHeight="1" thickBot="1" x14ac:dyDescent="0.4">
      <c r="A206" s="4936"/>
      <c r="B206" s="4951"/>
      <c r="C206" s="4947"/>
      <c r="D206" s="865" t="s">
        <v>492</v>
      </c>
      <c r="E206" s="849"/>
      <c r="F206" s="850" t="s">
        <v>21</v>
      </c>
      <c r="G206" s="1143" t="s">
        <v>493</v>
      </c>
      <c r="H206" s="632"/>
      <c r="I206" s="851"/>
      <c r="J206" s="851"/>
      <c r="K206" s="851"/>
      <c r="L206" s="852"/>
      <c r="N206" s="853"/>
    </row>
    <row r="207" spans="1:14" ht="18" customHeight="1" x14ac:dyDescent="0.35">
      <c r="A207" s="4936"/>
      <c r="B207" s="4951"/>
      <c r="C207" s="4948" t="s">
        <v>494</v>
      </c>
      <c r="D207" s="963" t="s">
        <v>495</v>
      </c>
      <c r="E207" s="964"/>
      <c r="F207" s="948" t="s">
        <v>16</v>
      </c>
      <c r="G207" s="949" t="s">
        <v>3213</v>
      </c>
      <c r="H207" s="632"/>
      <c r="I207" s="950"/>
      <c r="J207" s="950"/>
      <c r="K207" s="950"/>
      <c r="L207" s="951"/>
      <c r="N207" s="973"/>
    </row>
    <row r="208" spans="1:14" ht="18" customHeight="1" x14ac:dyDescent="0.35">
      <c r="A208" s="4936"/>
      <c r="B208" s="4951"/>
      <c r="C208" s="4946"/>
      <c r="D208" s="965" t="s">
        <v>486</v>
      </c>
      <c r="E208" s="966"/>
      <c r="F208" s="925" t="s">
        <v>16</v>
      </c>
      <c r="G208" s="1145" t="s">
        <v>236</v>
      </c>
      <c r="H208" s="632"/>
      <c r="I208" s="916"/>
      <c r="J208" s="916"/>
      <c r="K208" s="916"/>
      <c r="L208" s="917"/>
      <c r="N208" s="914"/>
    </row>
    <row r="209" spans="1:14" ht="18" customHeight="1" thickBot="1" x14ac:dyDescent="0.4">
      <c r="A209" s="4936"/>
      <c r="B209" s="4951"/>
      <c r="C209" s="4947"/>
      <c r="D209" s="865" t="s">
        <v>497</v>
      </c>
      <c r="E209" s="849"/>
      <c r="F209" s="850" t="s">
        <v>21</v>
      </c>
      <c r="G209" s="1143" t="s">
        <v>498</v>
      </c>
      <c r="H209" s="632"/>
      <c r="I209" s="851"/>
      <c r="J209" s="851"/>
      <c r="K209" s="851"/>
      <c r="L209" s="852"/>
      <c r="N209" s="853"/>
    </row>
    <row r="210" spans="1:14" ht="18" hidden="1" customHeight="1" x14ac:dyDescent="0.35">
      <c r="A210" s="4936"/>
      <c r="B210" s="4951"/>
      <c r="C210" s="4965" t="s">
        <v>499</v>
      </c>
      <c r="D210" s="963" t="s">
        <v>471</v>
      </c>
      <c r="E210" s="964"/>
      <c r="F210" s="948" t="s">
        <v>16</v>
      </c>
      <c r="G210" s="1146" t="s">
        <v>478</v>
      </c>
      <c r="H210" s="632"/>
      <c r="I210" s="950"/>
      <c r="J210" s="950"/>
      <c r="K210" s="950"/>
      <c r="L210" s="951"/>
      <c r="N210" s="973"/>
    </row>
    <row r="211" spans="1:14" ht="18" hidden="1" customHeight="1" x14ac:dyDescent="0.35">
      <c r="A211" s="4936"/>
      <c r="B211" s="4951"/>
      <c r="C211" s="4958"/>
      <c r="D211" s="965" t="s">
        <v>486</v>
      </c>
      <c r="E211" s="966"/>
      <c r="F211" s="925" t="s">
        <v>16</v>
      </c>
      <c r="G211" s="1145" t="s">
        <v>236</v>
      </c>
      <c r="H211" s="632"/>
      <c r="I211" s="916"/>
      <c r="J211" s="916"/>
      <c r="K211" s="916"/>
      <c r="L211" s="917"/>
      <c r="N211" s="914"/>
    </row>
    <row r="212" spans="1:14" ht="18" hidden="1" customHeight="1" thickBot="1" x14ac:dyDescent="0.4">
      <c r="A212" s="4937"/>
      <c r="B212" s="4952"/>
      <c r="C212" s="4959"/>
      <c r="D212" s="866" t="s">
        <v>500</v>
      </c>
      <c r="E212" s="855"/>
      <c r="F212" s="856" t="s">
        <v>21</v>
      </c>
      <c r="G212" s="1144" t="s">
        <v>501</v>
      </c>
      <c r="H212" s="632"/>
      <c r="I212" s="857"/>
      <c r="J212" s="857"/>
      <c r="K212" s="857"/>
      <c r="L212" s="858"/>
      <c r="N212" s="859"/>
    </row>
    <row r="213" spans="1:14" ht="15" customHeight="1" thickTop="1" x14ac:dyDescent="0.35">
      <c r="A213" s="4318"/>
      <c r="B213" s="4318"/>
      <c r="C213" s="4319"/>
      <c r="D213" s="4320"/>
      <c r="E213" s="4321"/>
      <c r="F213" s="4320"/>
      <c r="G213" s="4320"/>
      <c r="I213" s="4320"/>
      <c r="J213" s="4320"/>
      <c r="K213" s="4320"/>
      <c r="L213" s="4320"/>
      <c r="N213" s="4320"/>
    </row>
    <row r="214" spans="1:14" ht="18" customHeight="1" x14ac:dyDescent="0.35">
      <c r="A214" s="4935" t="s">
        <v>502</v>
      </c>
      <c r="B214" s="4950" t="s">
        <v>503</v>
      </c>
      <c r="C214" s="4960" t="s">
        <v>504</v>
      </c>
      <c r="D214" s="968" t="s">
        <v>505</v>
      </c>
      <c r="E214" s="964"/>
      <c r="F214" s="948" t="s">
        <v>16</v>
      </c>
      <c r="G214" s="1149" t="s">
        <v>3022</v>
      </c>
      <c r="H214" s="632"/>
      <c r="I214" s="950"/>
      <c r="J214" s="950"/>
      <c r="K214" s="950"/>
      <c r="L214" s="951"/>
      <c r="N214" s="973"/>
    </row>
    <row r="215" spans="1:14" ht="18" customHeight="1" x14ac:dyDescent="0.35">
      <c r="A215" s="4936"/>
      <c r="B215" s="4951"/>
      <c r="C215" s="4946"/>
      <c r="D215" s="967" t="s">
        <v>507</v>
      </c>
      <c r="E215" s="966"/>
      <c r="F215" s="925" t="s">
        <v>16</v>
      </c>
      <c r="G215" s="926" t="s">
        <v>3214</v>
      </c>
      <c r="H215" s="632"/>
      <c r="I215" s="916"/>
      <c r="J215" s="916"/>
      <c r="K215" s="916"/>
      <c r="L215" s="917"/>
      <c r="N215" s="914"/>
    </row>
    <row r="216" spans="1:14" ht="18" customHeight="1" thickBot="1" x14ac:dyDescent="0.4">
      <c r="A216" s="4936"/>
      <c r="B216" s="4951"/>
      <c r="C216" s="4947"/>
      <c r="D216" s="848" t="s">
        <v>504</v>
      </c>
      <c r="E216" s="849"/>
      <c r="F216" s="850" t="s">
        <v>21</v>
      </c>
      <c r="G216" s="1143" t="s">
        <v>509</v>
      </c>
      <c r="H216" s="632"/>
      <c r="I216" s="851"/>
      <c r="J216" s="851"/>
      <c r="K216" s="851"/>
      <c r="L216" s="852"/>
      <c r="N216" s="853"/>
    </row>
    <row r="217" spans="1:14" ht="18" hidden="1" customHeight="1" x14ac:dyDescent="0.35">
      <c r="A217" s="4936"/>
      <c r="B217" s="4951"/>
      <c r="C217" s="4993" t="s">
        <v>510</v>
      </c>
      <c r="D217" s="968" t="s">
        <v>511</v>
      </c>
      <c r="E217" s="964"/>
      <c r="F217" s="948" t="s">
        <v>16</v>
      </c>
      <c r="G217" s="1149" t="s">
        <v>3215</v>
      </c>
      <c r="H217" s="632"/>
      <c r="I217" s="950"/>
      <c r="J217" s="950"/>
      <c r="K217" s="950"/>
      <c r="L217" s="951"/>
      <c r="N217" s="973"/>
    </row>
    <row r="218" spans="1:14" ht="18" hidden="1" customHeight="1" x14ac:dyDescent="0.35">
      <c r="A218" s="4936"/>
      <c r="B218" s="4951"/>
      <c r="C218" s="4994"/>
      <c r="D218" s="967" t="s">
        <v>513</v>
      </c>
      <c r="E218" s="966"/>
      <c r="F218" s="925" t="s">
        <v>16</v>
      </c>
      <c r="G218" s="926" t="s">
        <v>3216</v>
      </c>
      <c r="H218" s="632"/>
      <c r="I218" s="916"/>
      <c r="J218" s="916"/>
      <c r="K218" s="916"/>
      <c r="L218" s="917"/>
      <c r="N218" s="914"/>
    </row>
    <row r="219" spans="1:14" ht="18" hidden="1" customHeight="1" thickBot="1" x14ac:dyDescent="0.4">
      <c r="A219" s="4936"/>
      <c r="B219" s="4951"/>
      <c r="C219" s="4995"/>
      <c r="D219" s="848" t="s">
        <v>510</v>
      </c>
      <c r="E219" s="849"/>
      <c r="F219" s="850" t="s">
        <v>21</v>
      </c>
      <c r="G219" s="1143" t="s">
        <v>515</v>
      </c>
      <c r="H219" s="632"/>
      <c r="I219" s="851"/>
      <c r="J219" s="851"/>
      <c r="K219" s="851"/>
      <c r="L219" s="852"/>
      <c r="N219" s="853"/>
    </row>
    <row r="220" spans="1:14" ht="18" hidden="1" customHeight="1" x14ac:dyDescent="0.35">
      <c r="A220" s="4936"/>
      <c r="B220" s="4951"/>
      <c r="C220" s="4993" t="s">
        <v>516</v>
      </c>
      <c r="D220" s="968" t="s">
        <v>517</v>
      </c>
      <c r="E220" s="964"/>
      <c r="F220" s="948" t="s">
        <v>16</v>
      </c>
      <c r="G220" s="949" t="s">
        <v>3217</v>
      </c>
      <c r="H220" s="632"/>
      <c r="I220" s="950"/>
      <c r="J220" s="950"/>
      <c r="K220" s="950"/>
      <c r="L220" s="951"/>
      <c r="N220" s="973"/>
    </row>
    <row r="221" spans="1:14" ht="18" hidden="1" customHeight="1" x14ac:dyDescent="0.35">
      <c r="A221" s="4936"/>
      <c r="B221" s="4951"/>
      <c r="C221" s="4994"/>
      <c r="D221" s="967" t="s">
        <v>519</v>
      </c>
      <c r="E221" s="966"/>
      <c r="F221" s="925" t="s">
        <v>16</v>
      </c>
      <c r="G221" s="1145" t="s">
        <v>520</v>
      </c>
      <c r="H221" s="632"/>
      <c r="I221" s="916"/>
      <c r="J221" s="916"/>
      <c r="K221" s="916"/>
      <c r="L221" s="917"/>
      <c r="N221" s="914"/>
    </row>
    <row r="222" spans="1:14" ht="18" hidden="1" customHeight="1" thickBot="1" x14ac:dyDescent="0.4">
      <c r="A222" s="4936"/>
      <c r="B222" s="4951"/>
      <c r="C222" s="4995"/>
      <c r="D222" s="848" t="s">
        <v>521</v>
      </c>
      <c r="E222" s="849"/>
      <c r="F222" s="850" t="s">
        <v>21</v>
      </c>
      <c r="G222" s="1143" t="s">
        <v>522</v>
      </c>
      <c r="H222" s="632"/>
      <c r="I222" s="851"/>
      <c r="J222" s="851"/>
      <c r="K222" s="851"/>
      <c r="L222" s="852"/>
      <c r="N222" s="853"/>
    </row>
    <row r="223" spans="1:14" ht="18" hidden="1" customHeight="1" x14ac:dyDescent="0.35">
      <c r="A223" s="4936"/>
      <c r="B223" s="4951"/>
      <c r="C223" s="4993" t="s">
        <v>523</v>
      </c>
      <c r="D223" s="968" t="s">
        <v>524</v>
      </c>
      <c r="E223" s="964"/>
      <c r="F223" s="948" t="s">
        <v>16</v>
      </c>
      <c r="G223" s="1146" t="s">
        <v>432</v>
      </c>
      <c r="H223" s="632"/>
      <c r="I223" s="950"/>
      <c r="J223" s="950"/>
      <c r="K223" s="950"/>
      <c r="L223" s="951"/>
      <c r="N223" s="973"/>
    </row>
    <row r="224" spans="1:14" ht="18" hidden="1" customHeight="1" x14ac:dyDescent="0.35">
      <c r="A224" s="4936"/>
      <c r="B224" s="4951"/>
      <c r="C224" s="4994"/>
      <c r="D224" s="967" t="s">
        <v>525</v>
      </c>
      <c r="E224" s="966"/>
      <c r="F224" s="925" t="s">
        <v>16</v>
      </c>
      <c r="G224" s="926" t="s">
        <v>526</v>
      </c>
      <c r="H224" s="632"/>
      <c r="I224" s="916"/>
      <c r="J224" s="916"/>
      <c r="K224" s="916"/>
      <c r="L224" s="917"/>
      <c r="N224" s="914"/>
    </row>
    <row r="225" spans="1:14" ht="18" hidden="1" customHeight="1" thickBot="1" x14ac:dyDescent="0.4">
      <c r="A225" s="4936"/>
      <c r="B225" s="4951"/>
      <c r="C225" s="4995"/>
      <c r="D225" s="848" t="s">
        <v>527</v>
      </c>
      <c r="E225" s="849"/>
      <c r="F225" s="850" t="s">
        <v>21</v>
      </c>
      <c r="G225" s="1143" t="s">
        <v>528</v>
      </c>
      <c r="H225" s="632"/>
      <c r="I225" s="851"/>
      <c r="J225" s="851"/>
      <c r="K225" s="851"/>
      <c r="L225" s="852"/>
      <c r="N225" s="853"/>
    </row>
    <row r="226" spans="1:14" ht="18" hidden="1" customHeight="1" x14ac:dyDescent="0.35">
      <c r="A226" s="4936"/>
      <c r="B226" s="4951"/>
      <c r="C226" s="4965" t="s">
        <v>529</v>
      </c>
      <c r="D226" s="967" t="s">
        <v>530</v>
      </c>
      <c r="E226" s="966"/>
      <c r="F226" s="925" t="s">
        <v>16</v>
      </c>
      <c r="G226" s="926" t="s">
        <v>531</v>
      </c>
      <c r="H226" s="632"/>
      <c r="I226" s="916"/>
      <c r="J226" s="916"/>
      <c r="K226" s="916"/>
      <c r="L226" s="917"/>
      <c r="N226" s="914"/>
    </row>
    <row r="227" spans="1:14" ht="18" hidden="1" customHeight="1" x14ac:dyDescent="0.35">
      <c r="A227" s="4936"/>
      <c r="B227" s="4951"/>
      <c r="C227" s="4958"/>
      <c r="D227" s="967" t="s">
        <v>532</v>
      </c>
      <c r="E227" s="966"/>
      <c r="F227" s="925" t="s">
        <v>16</v>
      </c>
      <c r="G227" s="1145" t="s">
        <v>432</v>
      </c>
      <c r="H227" s="632"/>
      <c r="I227" s="916"/>
      <c r="J227" s="916"/>
      <c r="K227" s="916"/>
      <c r="L227" s="917"/>
      <c r="N227" s="914"/>
    </row>
    <row r="228" spans="1:14" ht="18" hidden="1" customHeight="1" thickBot="1" x14ac:dyDescent="0.4">
      <c r="A228" s="4937"/>
      <c r="B228" s="4952"/>
      <c r="C228" s="4959"/>
      <c r="D228" s="854" t="s">
        <v>533</v>
      </c>
      <c r="E228" s="855"/>
      <c r="F228" s="856" t="s">
        <v>21</v>
      </c>
      <c r="G228" s="1144" t="s">
        <v>534</v>
      </c>
      <c r="H228" s="632"/>
      <c r="I228" s="857"/>
      <c r="J228" s="857"/>
      <c r="K228" s="857"/>
      <c r="L228" s="858"/>
      <c r="N228" s="859"/>
    </row>
    <row r="229" spans="1:14" ht="15" customHeight="1" thickTop="1" x14ac:dyDescent="0.35">
      <c r="A229" s="4317"/>
      <c r="B229" s="4318"/>
      <c r="C229" s="4319"/>
      <c r="D229" s="4320"/>
      <c r="E229" s="4321"/>
      <c r="F229" s="4320"/>
      <c r="G229" s="4320"/>
      <c r="I229" s="4320"/>
      <c r="J229" s="4320"/>
      <c r="K229" s="4320"/>
      <c r="L229" s="4320"/>
      <c r="N229" s="4320"/>
    </row>
    <row r="230" spans="1:14" ht="18" customHeight="1" x14ac:dyDescent="0.35">
      <c r="A230" s="4935" t="s">
        <v>535</v>
      </c>
      <c r="B230" s="4950" t="s">
        <v>126</v>
      </c>
      <c r="C230" s="4960" t="s">
        <v>536</v>
      </c>
      <c r="D230" s="968" t="s">
        <v>537</v>
      </c>
      <c r="E230" s="971"/>
      <c r="F230" s="948" t="s">
        <v>16</v>
      </c>
      <c r="G230" s="1146" t="s">
        <v>538</v>
      </c>
      <c r="H230" s="632"/>
      <c r="I230" s="950"/>
      <c r="J230" s="950"/>
      <c r="K230" s="950"/>
      <c r="L230" s="951"/>
      <c r="N230" s="973"/>
    </row>
    <row r="231" spans="1:14" ht="18" customHeight="1" x14ac:dyDescent="0.35">
      <c r="A231" s="4936"/>
      <c r="B231" s="4951"/>
      <c r="C231" s="4946"/>
      <c r="D231" s="967" t="s">
        <v>532</v>
      </c>
      <c r="E231" s="972"/>
      <c r="F231" s="925" t="s">
        <v>16</v>
      </c>
      <c r="G231" s="1145" t="s">
        <v>432</v>
      </c>
      <c r="H231" s="632"/>
      <c r="I231" s="916"/>
      <c r="J231" s="916"/>
      <c r="K231" s="916"/>
      <c r="L231" s="917"/>
      <c r="N231" s="914"/>
    </row>
    <row r="232" spans="1:14" ht="18" customHeight="1" thickBot="1" x14ac:dyDescent="0.4">
      <c r="A232" s="4936"/>
      <c r="B232" s="4951"/>
      <c r="C232" s="4947"/>
      <c r="D232" s="848" t="s">
        <v>536</v>
      </c>
      <c r="E232" s="885"/>
      <c r="F232" s="850" t="s">
        <v>21</v>
      </c>
      <c r="G232" s="1143" t="s">
        <v>539</v>
      </c>
      <c r="H232" s="632"/>
      <c r="I232" s="851"/>
      <c r="J232" s="851"/>
      <c r="K232" s="851"/>
      <c r="L232" s="852"/>
      <c r="N232" s="853"/>
    </row>
    <row r="233" spans="1:14" ht="18" customHeight="1" x14ac:dyDescent="0.35">
      <c r="A233" s="4936"/>
      <c r="B233" s="4951"/>
      <c r="C233" s="4948" t="s">
        <v>540</v>
      </c>
      <c r="D233" s="968" t="s">
        <v>541</v>
      </c>
      <c r="E233" s="971"/>
      <c r="F233" s="948" t="s">
        <v>16</v>
      </c>
      <c r="G233" s="1146" t="s">
        <v>542</v>
      </c>
      <c r="H233" s="632"/>
      <c r="I233" s="950"/>
      <c r="J233" s="950"/>
      <c r="K233" s="950"/>
      <c r="L233" s="951"/>
      <c r="N233" s="973"/>
    </row>
    <row r="234" spans="1:14" ht="18" customHeight="1" x14ac:dyDescent="0.35">
      <c r="A234" s="4936"/>
      <c r="B234" s="4951"/>
      <c r="C234" s="4946"/>
      <c r="D234" s="967" t="s">
        <v>532</v>
      </c>
      <c r="E234" s="972"/>
      <c r="F234" s="925" t="s">
        <v>16</v>
      </c>
      <c r="G234" s="1145" t="s">
        <v>432</v>
      </c>
      <c r="H234" s="632"/>
      <c r="I234" s="916"/>
      <c r="J234" s="916"/>
      <c r="K234" s="916"/>
      <c r="L234" s="917"/>
      <c r="N234" s="914"/>
    </row>
    <row r="235" spans="1:14" ht="18" customHeight="1" thickBot="1" x14ac:dyDescent="0.4">
      <c r="A235" s="4936"/>
      <c r="B235" s="4952"/>
      <c r="C235" s="4949"/>
      <c r="D235" s="854" t="s">
        <v>540</v>
      </c>
      <c r="E235" s="886"/>
      <c r="F235" s="856" t="s">
        <v>21</v>
      </c>
      <c r="G235" s="1144" t="s">
        <v>543</v>
      </c>
      <c r="H235" s="632"/>
      <c r="I235" s="857"/>
      <c r="J235" s="857"/>
      <c r="K235" s="857"/>
      <c r="L235" s="858"/>
      <c r="N235" s="859"/>
    </row>
    <row r="236" spans="1:14" ht="18" customHeight="1" thickTop="1" x14ac:dyDescent="0.35">
      <c r="A236" s="4936"/>
      <c r="B236" s="4956" t="s">
        <v>544</v>
      </c>
      <c r="C236" s="4945" t="s">
        <v>545</v>
      </c>
      <c r="D236" s="967" t="s">
        <v>546</v>
      </c>
      <c r="E236" s="972"/>
      <c r="F236" s="925" t="s">
        <v>16</v>
      </c>
      <c r="G236" s="926" t="s">
        <v>3218</v>
      </c>
      <c r="H236" s="632"/>
      <c r="I236" s="916"/>
      <c r="J236" s="916"/>
      <c r="K236" s="916"/>
      <c r="L236" s="917"/>
      <c r="N236" s="914"/>
    </row>
    <row r="237" spans="1:14" ht="18" customHeight="1" x14ac:dyDescent="0.35">
      <c r="A237" s="4936"/>
      <c r="B237" s="4951"/>
      <c r="C237" s="4946"/>
      <c r="D237" s="967" t="s">
        <v>548</v>
      </c>
      <c r="E237" s="972"/>
      <c r="F237" s="925" t="s">
        <v>16</v>
      </c>
      <c r="G237" s="926" t="s">
        <v>561</v>
      </c>
      <c r="H237" s="632"/>
      <c r="I237" s="916"/>
      <c r="J237" s="916"/>
      <c r="K237" s="916"/>
      <c r="L237" s="917"/>
      <c r="N237" s="914"/>
    </row>
    <row r="238" spans="1:14" ht="18" customHeight="1" thickBot="1" x14ac:dyDescent="0.4">
      <c r="A238" s="4936"/>
      <c r="B238" s="4951"/>
      <c r="C238" s="4947"/>
      <c r="D238" s="848" t="s">
        <v>550</v>
      </c>
      <c r="E238" s="885"/>
      <c r="F238" s="850" t="s">
        <v>21</v>
      </c>
      <c r="G238" s="1143" t="s">
        <v>551</v>
      </c>
      <c r="H238" s="632"/>
      <c r="I238" s="851"/>
      <c r="J238" s="851"/>
      <c r="K238" s="851"/>
      <c r="L238" s="852"/>
      <c r="N238" s="853"/>
    </row>
    <row r="239" spans="1:14" ht="18" hidden="1" customHeight="1" x14ac:dyDescent="0.35">
      <c r="A239" s="4936"/>
      <c r="B239" s="4951"/>
      <c r="C239" s="4948" t="s">
        <v>552</v>
      </c>
      <c r="D239" s="968" t="s">
        <v>553</v>
      </c>
      <c r="E239" s="971"/>
      <c r="F239" s="948" t="s">
        <v>16</v>
      </c>
      <c r="G239" s="949" t="s">
        <v>554</v>
      </c>
      <c r="H239" s="632"/>
      <c r="I239" s="950"/>
      <c r="J239" s="950"/>
      <c r="K239" s="950"/>
      <c r="L239" s="951"/>
      <c r="N239" s="973"/>
    </row>
    <row r="240" spans="1:14" ht="18" hidden="1" customHeight="1" x14ac:dyDescent="0.35">
      <c r="A240" s="4936"/>
      <c r="B240" s="4951"/>
      <c r="C240" s="4946"/>
      <c r="D240" s="967" t="s">
        <v>555</v>
      </c>
      <c r="E240" s="972"/>
      <c r="F240" s="925" t="s">
        <v>16</v>
      </c>
      <c r="G240" s="926" t="s">
        <v>561</v>
      </c>
      <c r="H240" s="632"/>
      <c r="I240" s="916"/>
      <c r="J240" s="916"/>
      <c r="K240" s="916"/>
      <c r="L240" s="917"/>
      <c r="N240" s="914"/>
    </row>
    <row r="241" spans="1:14" ht="18" hidden="1" customHeight="1" thickBot="1" x14ac:dyDescent="0.4">
      <c r="A241" s="4936"/>
      <c r="B241" s="4951"/>
      <c r="C241" s="4947"/>
      <c r="D241" s="848" t="s">
        <v>556</v>
      </c>
      <c r="E241" s="885"/>
      <c r="F241" s="850" t="s">
        <v>21</v>
      </c>
      <c r="G241" s="1143" t="s">
        <v>557</v>
      </c>
      <c r="H241" s="632"/>
      <c r="I241" s="851"/>
      <c r="J241" s="851"/>
      <c r="K241" s="851"/>
      <c r="L241" s="852"/>
      <c r="N241" s="853"/>
    </row>
    <row r="242" spans="1:14" ht="18" customHeight="1" x14ac:dyDescent="0.35">
      <c r="A242" s="4936"/>
      <c r="B242" s="4951"/>
      <c r="C242" s="4948" t="s">
        <v>558</v>
      </c>
      <c r="D242" s="968" t="s">
        <v>559</v>
      </c>
      <c r="E242" s="971"/>
      <c r="F242" s="948" t="s">
        <v>16</v>
      </c>
      <c r="G242" s="1146" t="s">
        <v>538</v>
      </c>
      <c r="H242" s="632"/>
      <c r="I242" s="950"/>
      <c r="J242" s="950"/>
      <c r="K242" s="950"/>
      <c r="L242" s="951"/>
      <c r="N242" s="973"/>
    </row>
    <row r="243" spans="1:14" ht="18" customHeight="1" x14ac:dyDescent="0.35">
      <c r="A243" s="4936"/>
      <c r="B243" s="4951"/>
      <c r="C243" s="4946"/>
      <c r="D243" s="967" t="s">
        <v>560</v>
      </c>
      <c r="E243" s="972"/>
      <c r="F243" s="925" t="s">
        <v>16</v>
      </c>
      <c r="G243" s="926" t="s">
        <v>561</v>
      </c>
      <c r="H243" s="632"/>
      <c r="I243" s="916"/>
      <c r="J243" s="916"/>
      <c r="K243" s="916"/>
      <c r="L243" s="917"/>
      <c r="N243" s="914"/>
    </row>
    <row r="244" spans="1:14" ht="18" customHeight="1" thickBot="1" x14ac:dyDescent="0.4">
      <c r="A244" s="4937"/>
      <c r="B244" s="4952"/>
      <c r="C244" s="4949"/>
      <c r="D244" s="854" t="s">
        <v>562</v>
      </c>
      <c r="E244" s="886"/>
      <c r="F244" s="856" t="s">
        <v>21</v>
      </c>
      <c r="G244" s="1144" t="s">
        <v>563</v>
      </c>
      <c r="H244" s="632"/>
      <c r="I244" s="857"/>
      <c r="J244" s="857"/>
      <c r="K244" s="857"/>
      <c r="L244" s="858"/>
      <c r="N244" s="859"/>
    </row>
    <row r="245" spans="1:14" ht="15" customHeight="1" thickTop="1" x14ac:dyDescent="0.35">
      <c r="A245" s="867"/>
      <c r="B245" s="69"/>
      <c r="C245" s="71"/>
      <c r="D245" s="1"/>
      <c r="E245" s="42"/>
      <c r="F245" s="1"/>
      <c r="G245" s="1"/>
      <c r="I245" s="1"/>
      <c r="J245" s="1"/>
      <c r="K245" s="1"/>
      <c r="L245" s="1"/>
      <c r="N245" s="1"/>
    </row>
    <row r="246" spans="1:14" ht="18" customHeight="1" x14ac:dyDescent="0.35">
      <c r="A246" s="4935" t="s">
        <v>564</v>
      </c>
      <c r="B246" s="4950" t="s">
        <v>565</v>
      </c>
      <c r="C246" s="4960" t="s">
        <v>566</v>
      </c>
      <c r="D246" s="968" t="s">
        <v>567</v>
      </c>
      <c r="E246" s="964"/>
      <c r="F246" s="948" t="s">
        <v>16</v>
      </c>
      <c r="G246" s="1146" t="s">
        <v>568</v>
      </c>
      <c r="H246" s="632"/>
      <c r="I246" s="950"/>
      <c r="J246" s="950"/>
      <c r="K246" s="950"/>
      <c r="L246" s="951"/>
      <c r="N246" s="973"/>
    </row>
    <row r="247" spans="1:14" ht="18" customHeight="1" x14ac:dyDescent="0.35">
      <c r="A247" s="4936"/>
      <c r="B247" s="4951"/>
      <c r="C247" s="4946"/>
      <c r="D247" s="967" t="s">
        <v>255</v>
      </c>
      <c r="E247" s="966"/>
      <c r="F247" s="925" t="s">
        <v>16</v>
      </c>
      <c r="G247" s="1145" t="s">
        <v>255</v>
      </c>
      <c r="H247" s="632"/>
      <c r="I247" s="916"/>
      <c r="J247" s="916"/>
      <c r="K247" s="916"/>
      <c r="L247" s="917"/>
      <c r="N247" s="914"/>
    </row>
    <row r="248" spans="1:14" ht="18" customHeight="1" thickBot="1" x14ac:dyDescent="0.4">
      <c r="A248" s="4936"/>
      <c r="B248" s="4951"/>
      <c r="C248" s="4947"/>
      <c r="D248" s="848" t="s">
        <v>569</v>
      </c>
      <c r="E248" s="849"/>
      <c r="F248" s="850" t="s">
        <v>21</v>
      </c>
      <c r="G248" s="1143" t="s">
        <v>570</v>
      </c>
      <c r="H248" s="632"/>
      <c r="I248" s="851"/>
      <c r="J248" s="851"/>
      <c r="K248" s="851"/>
      <c r="L248" s="852"/>
      <c r="N248" s="853"/>
    </row>
    <row r="249" spans="1:14" ht="18" customHeight="1" x14ac:dyDescent="0.35">
      <c r="A249" s="4936"/>
      <c r="B249" s="4951"/>
      <c r="C249" s="4948" t="s">
        <v>571</v>
      </c>
      <c r="D249" s="968" t="s">
        <v>572</v>
      </c>
      <c r="E249" s="964"/>
      <c r="F249" s="948" t="s">
        <v>16</v>
      </c>
      <c r="G249" s="1146" t="s">
        <v>573</v>
      </c>
      <c r="H249" s="632"/>
      <c r="I249" s="950"/>
      <c r="J249" s="950"/>
      <c r="K249" s="950"/>
      <c r="L249" s="951"/>
      <c r="N249" s="973"/>
    </row>
    <row r="250" spans="1:14" ht="18" customHeight="1" x14ac:dyDescent="0.35">
      <c r="A250" s="4936"/>
      <c r="B250" s="4951"/>
      <c r="C250" s="4946"/>
      <c r="D250" s="967" t="s">
        <v>255</v>
      </c>
      <c r="E250" s="966"/>
      <c r="F250" s="925" t="s">
        <v>16</v>
      </c>
      <c r="G250" s="1145" t="s">
        <v>255</v>
      </c>
      <c r="H250" s="632"/>
      <c r="I250" s="916"/>
      <c r="J250" s="916"/>
      <c r="K250" s="916"/>
      <c r="L250" s="917"/>
      <c r="N250" s="914"/>
    </row>
    <row r="251" spans="1:14" ht="18" customHeight="1" thickBot="1" x14ac:dyDescent="0.4">
      <c r="A251" s="4936"/>
      <c r="B251" s="4951"/>
      <c r="C251" s="4949"/>
      <c r="D251" s="860" t="s">
        <v>574</v>
      </c>
      <c r="E251" s="861"/>
      <c r="F251" s="856" t="s">
        <v>21</v>
      </c>
      <c r="G251" s="1144" t="s">
        <v>575</v>
      </c>
      <c r="H251" s="632"/>
      <c r="I251" s="862"/>
      <c r="J251" s="862"/>
      <c r="K251" s="862"/>
      <c r="L251" s="863"/>
      <c r="N251" s="864"/>
    </row>
    <row r="252" spans="1:14" ht="18" customHeight="1" thickTop="1" x14ac:dyDescent="0.35">
      <c r="A252" s="4936"/>
      <c r="B252" s="4956" t="s">
        <v>576</v>
      </c>
      <c r="C252" s="4945" t="s">
        <v>577</v>
      </c>
      <c r="D252" s="969" t="s">
        <v>578</v>
      </c>
      <c r="E252" s="970"/>
      <c r="F252" s="925" t="s">
        <v>16</v>
      </c>
      <c r="G252" s="926" t="s">
        <v>579</v>
      </c>
      <c r="H252" s="632"/>
      <c r="I252" s="979"/>
      <c r="J252" s="979"/>
      <c r="K252" s="979"/>
      <c r="L252" s="980"/>
      <c r="N252" s="981"/>
    </row>
    <row r="253" spans="1:14" ht="18" customHeight="1" x14ac:dyDescent="0.35">
      <c r="A253" s="4936"/>
      <c r="B253" s="4951"/>
      <c r="C253" s="4946"/>
      <c r="D253" s="967" t="s">
        <v>580</v>
      </c>
      <c r="E253" s="966"/>
      <c r="F253" s="925" t="s">
        <v>16</v>
      </c>
      <c r="G253" s="1145" t="s">
        <v>581</v>
      </c>
      <c r="H253" s="632"/>
      <c r="I253" s="916"/>
      <c r="J253" s="916"/>
      <c r="K253" s="916"/>
      <c r="L253" s="917"/>
      <c r="N253" s="914"/>
    </row>
    <row r="254" spans="1:14" ht="18" customHeight="1" thickBot="1" x14ac:dyDescent="0.4">
      <c r="A254" s="4936"/>
      <c r="B254" s="4951"/>
      <c r="C254" s="4947"/>
      <c r="D254" s="865" t="s">
        <v>582</v>
      </c>
      <c r="E254" s="849"/>
      <c r="F254" s="850" t="s">
        <v>21</v>
      </c>
      <c r="G254" s="1143" t="s">
        <v>583</v>
      </c>
      <c r="H254" s="632"/>
      <c r="I254" s="851"/>
      <c r="J254" s="851"/>
      <c r="K254" s="851"/>
      <c r="L254" s="852"/>
      <c r="N254" s="853"/>
    </row>
    <row r="255" spans="1:14" ht="18" hidden="1" customHeight="1" x14ac:dyDescent="0.35">
      <c r="A255" s="4936"/>
      <c r="B255" s="4951"/>
      <c r="C255" s="4948" t="s">
        <v>584</v>
      </c>
      <c r="D255" s="967" t="s">
        <v>578</v>
      </c>
      <c r="E255" s="964"/>
      <c r="F255" s="948" t="s">
        <v>16</v>
      </c>
      <c r="G255" s="926" t="s">
        <v>3219</v>
      </c>
      <c r="H255" s="632"/>
      <c r="I255" s="950"/>
      <c r="J255" s="950"/>
      <c r="K255" s="950"/>
      <c r="L255" s="951"/>
      <c r="N255" s="973"/>
    </row>
    <row r="256" spans="1:14" ht="18" hidden="1" customHeight="1" x14ac:dyDescent="0.35">
      <c r="A256" s="4936"/>
      <c r="B256" s="4951"/>
      <c r="C256" s="4946"/>
      <c r="D256" s="967" t="s">
        <v>586</v>
      </c>
      <c r="E256" s="966"/>
      <c r="F256" s="925" t="s">
        <v>16</v>
      </c>
      <c r="G256" s="926" t="s">
        <v>3220</v>
      </c>
      <c r="H256" s="632"/>
      <c r="I256" s="916"/>
      <c r="J256" s="916"/>
      <c r="K256" s="916"/>
      <c r="L256" s="917"/>
      <c r="N256" s="914"/>
    </row>
    <row r="257" spans="1:14" ht="18" hidden="1" customHeight="1" thickBot="1" x14ac:dyDescent="0.4">
      <c r="A257" s="4936"/>
      <c r="B257" s="4951"/>
      <c r="C257" s="4947"/>
      <c r="D257" s="865" t="s">
        <v>588</v>
      </c>
      <c r="E257" s="849"/>
      <c r="F257" s="850" t="s">
        <v>21</v>
      </c>
      <c r="G257" s="1143" t="s">
        <v>589</v>
      </c>
      <c r="H257" s="632"/>
      <c r="I257" s="851"/>
      <c r="J257" s="851"/>
      <c r="K257" s="851"/>
      <c r="L257" s="852"/>
      <c r="N257" s="853"/>
    </row>
    <row r="258" spans="1:14" ht="18" customHeight="1" x14ac:dyDescent="0.35">
      <c r="A258" s="4936"/>
      <c r="B258" s="4951"/>
      <c r="C258" s="4948" t="s">
        <v>590</v>
      </c>
      <c r="D258" s="967" t="s">
        <v>578</v>
      </c>
      <c r="E258" s="964"/>
      <c r="F258" s="948" t="s">
        <v>16</v>
      </c>
      <c r="G258" s="926" t="s">
        <v>3221</v>
      </c>
      <c r="H258" s="632"/>
      <c r="I258" s="950"/>
      <c r="J258" s="950"/>
      <c r="K258" s="950"/>
      <c r="L258" s="951"/>
      <c r="N258" s="973"/>
    </row>
    <row r="259" spans="1:14" ht="18" customHeight="1" x14ac:dyDescent="0.35">
      <c r="A259" s="4936"/>
      <c r="B259" s="4951"/>
      <c r="C259" s="4946"/>
      <c r="D259" s="967" t="s">
        <v>592</v>
      </c>
      <c r="E259" s="966"/>
      <c r="F259" s="925" t="s">
        <v>16</v>
      </c>
      <c r="G259" s="1145" t="s">
        <v>491</v>
      </c>
      <c r="H259" s="632"/>
      <c r="I259" s="916"/>
      <c r="J259" s="916"/>
      <c r="K259" s="916"/>
      <c r="L259" s="917"/>
      <c r="N259" s="914"/>
    </row>
    <row r="260" spans="1:14" ht="18" customHeight="1" thickBot="1" x14ac:dyDescent="0.4">
      <c r="A260" s="4936"/>
      <c r="B260" s="4952"/>
      <c r="C260" s="4949"/>
      <c r="D260" s="854" t="s">
        <v>590</v>
      </c>
      <c r="E260" s="855"/>
      <c r="F260" s="856" t="s">
        <v>21</v>
      </c>
      <c r="G260" s="1144" t="s">
        <v>593</v>
      </c>
      <c r="H260" s="632"/>
      <c r="I260" s="857"/>
      <c r="J260" s="857"/>
      <c r="K260" s="857"/>
      <c r="L260" s="858"/>
      <c r="N260" s="859"/>
    </row>
    <row r="261" spans="1:14" ht="18" hidden="1" customHeight="1" thickTop="1" x14ac:dyDescent="0.35">
      <c r="A261" s="4936"/>
      <c r="B261" s="4951" t="s">
        <v>594</v>
      </c>
      <c r="C261" s="4945" t="s">
        <v>595</v>
      </c>
      <c r="D261" s="967" t="s">
        <v>596</v>
      </c>
      <c r="E261" s="966"/>
      <c r="F261" s="925" t="s">
        <v>16</v>
      </c>
      <c r="G261" s="1145" t="s">
        <v>520</v>
      </c>
      <c r="H261" s="632"/>
      <c r="I261" s="916"/>
      <c r="J261" s="916"/>
      <c r="K261" s="916"/>
      <c r="L261" s="917"/>
      <c r="N261" s="914"/>
    </row>
    <row r="262" spans="1:14" ht="18" hidden="1" customHeight="1" x14ac:dyDescent="0.35">
      <c r="A262" s="4936"/>
      <c r="B262" s="4951"/>
      <c r="C262" s="4946"/>
      <c r="D262" s="967" t="s">
        <v>320</v>
      </c>
      <c r="E262" s="966"/>
      <c r="F262" s="925" t="s">
        <v>16</v>
      </c>
      <c r="G262" s="1145" t="s">
        <v>50</v>
      </c>
      <c r="H262" s="632"/>
      <c r="I262" s="916"/>
      <c r="J262" s="916"/>
      <c r="K262" s="916"/>
      <c r="L262" s="917"/>
      <c r="N262" s="914"/>
    </row>
    <row r="263" spans="1:14" ht="18" hidden="1" customHeight="1" thickBot="1" x14ac:dyDescent="0.4">
      <c r="A263" s="4936"/>
      <c r="B263" s="4951"/>
      <c r="C263" s="4947"/>
      <c r="D263" s="848" t="s">
        <v>595</v>
      </c>
      <c r="E263" s="849"/>
      <c r="F263" s="850" t="s">
        <v>21</v>
      </c>
      <c r="G263" s="1143" t="s">
        <v>597</v>
      </c>
      <c r="H263" s="632"/>
      <c r="I263" s="851"/>
      <c r="J263" s="851"/>
      <c r="K263" s="851"/>
      <c r="L263" s="852"/>
      <c r="N263" s="853"/>
    </row>
    <row r="264" spans="1:14" ht="18" hidden="1" customHeight="1" x14ac:dyDescent="0.35">
      <c r="A264" s="4936"/>
      <c r="B264" s="4951"/>
      <c r="C264" s="4948" t="s">
        <v>598</v>
      </c>
      <c r="D264" s="968" t="s">
        <v>599</v>
      </c>
      <c r="E264" s="964"/>
      <c r="F264" s="948" t="s">
        <v>16</v>
      </c>
      <c r="G264" s="1146" t="s">
        <v>573</v>
      </c>
      <c r="H264" s="632"/>
      <c r="I264" s="950"/>
      <c r="J264" s="950"/>
      <c r="K264" s="950"/>
      <c r="L264" s="951"/>
      <c r="N264" s="973"/>
    </row>
    <row r="265" spans="1:14" ht="18" hidden="1" customHeight="1" x14ac:dyDescent="0.35">
      <c r="A265" s="4936"/>
      <c r="B265" s="4951"/>
      <c r="C265" s="4946"/>
      <c r="D265" s="967" t="s">
        <v>320</v>
      </c>
      <c r="E265" s="966"/>
      <c r="F265" s="925" t="s">
        <v>16</v>
      </c>
      <c r="G265" s="1145" t="s">
        <v>50</v>
      </c>
      <c r="H265" s="632"/>
      <c r="I265" s="916"/>
      <c r="J265" s="916"/>
      <c r="K265" s="916"/>
      <c r="L265" s="917"/>
      <c r="N265" s="914"/>
    </row>
    <row r="266" spans="1:14" ht="18" hidden="1" customHeight="1" thickBot="1" x14ac:dyDescent="0.4">
      <c r="A266" s="4936"/>
      <c r="B266" s="4951"/>
      <c r="C266" s="4947"/>
      <c r="D266" s="848" t="s">
        <v>600</v>
      </c>
      <c r="E266" s="849"/>
      <c r="F266" s="850" t="s">
        <v>21</v>
      </c>
      <c r="G266" s="1143" t="s">
        <v>601</v>
      </c>
      <c r="H266" s="632"/>
      <c r="I266" s="851"/>
      <c r="J266" s="851"/>
      <c r="K266" s="851"/>
      <c r="L266" s="852"/>
      <c r="N266" s="853"/>
    </row>
    <row r="267" spans="1:14" ht="18" hidden="1" customHeight="1" x14ac:dyDescent="0.35">
      <c r="A267" s="4936"/>
      <c r="B267" s="4951"/>
      <c r="C267" s="4948" t="s">
        <v>602</v>
      </c>
      <c r="D267" s="968" t="s">
        <v>603</v>
      </c>
      <c r="E267" s="964"/>
      <c r="F267" s="948" t="s">
        <v>16</v>
      </c>
      <c r="G267" s="1146" t="s">
        <v>604</v>
      </c>
      <c r="H267" s="632"/>
      <c r="I267" s="950"/>
      <c r="J267" s="950"/>
      <c r="K267" s="950"/>
      <c r="L267" s="951"/>
      <c r="N267" s="973"/>
    </row>
    <row r="268" spans="1:14" ht="18" hidden="1" customHeight="1" x14ac:dyDescent="0.35">
      <c r="A268" s="4936"/>
      <c r="B268" s="4951"/>
      <c r="C268" s="4946"/>
      <c r="D268" s="967" t="s">
        <v>320</v>
      </c>
      <c r="E268" s="966"/>
      <c r="F268" s="925" t="s">
        <v>16</v>
      </c>
      <c r="G268" s="1145" t="s">
        <v>50</v>
      </c>
      <c r="H268" s="632"/>
      <c r="I268" s="916"/>
      <c r="J268" s="916"/>
      <c r="K268" s="916"/>
      <c r="L268" s="917"/>
      <c r="N268" s="914"/>
    </row>
    <row r="269" spans="1:14" ht="18" hidden="1" customHeight="1" thickBot="1" x14ac:dyDescent="0.4">
      <c r="A269" s="4936"/>
      <c r="B269" s="4951"/>
      <c r="C269" s="4947"/>
      <c r="D269" s="848" t="s">
        <v>605</v>
      </c>
      <c r="E269" s="849"/>
      <c r="F269" s="850" t="s">
        <v>21</v>
      </c>
      <c r="G269" s="1143" t="s">
        <v>606</v>
      </c>
      <c r="H269" s="632"/>
      <c r="I269" s="851"/>
      <c r="J269" s="851"/>
      <c r="K269" s="851"/>
      <c r="L269" s="852"/>
      <c r="N269" s="853"/>
    </row>
    <row r="270" spans="1:14" ht="18" customHeight="1" thickTop="1" x14ac:dyDescent="0.35">
      <c r="A270" s="4936"/>
      <c r="B270" s="4951"/>
      <c r="C270" s="4948" t="s">
        <v>607</v>
      </c>
      <c r="D270" s="968" t="s">
        <v>608</v>
      </c>
      <c r="E270" s="964"/>
      <c r="F270" s="948" t="s">
        <v>16</v>
      </c>
      <c r="G270" s="1146" t="s">
        <v>609</v>
      </c>
      <c r="H270" s="632"/>
      <c r="I270" s="950"/>
      <c r="J270" s="950"/>
      <c r="K270" s="950"/>
      <c r="L270" s="951"/>
      <c r="N270" s="973"/>
    </row>
    <row r="271" spans="1:14" ht="18" customHeight="1" x14ac:dyDescent="0.35">
      <c r="A271" s="4936"/>
      <c r="B271" s="4951"/>
      <c r="C271" s="4946"/>
      <c r="D271" s="967" t="s">
        <v>320</v>
      </c>
      <c r="E271" s="966"/>
      <c r="F271" s="925" t="s">
        <v>16</v>
      </c>
      <c r="G271" s="1145" t="s">
        <v>50</v>
      </c>
      <c r="H271" s="632"/>
      <c r="I271" s="916"/>
      <c r="J271" s="916"/>
      <c r="K271" s="916"/>
      <c r="L271" s="917"/>
      <c r="N271" s="914"/>
    </row>
    <row r="272" spans="1:14" ht="18" customHeight="1" thickBot="1" x14ac:dyDescent="0.4">
      <c r="A272" s="4936"/>
      <c r="B272" s="4952"/>
      <c r="C272" s="4949"/>
      <c r="D272" s="854" t="s">
        <v>610</v>
      </c>
      <c r="E272" s="855"/>
      <c r="F272" s="856" t="s">
        <v>21</v>
      </c>
      <c r="G272" s="1144" t="s">
        <v>611</v>
      </c>
      <c r="H272" s="632"/>
      <c r="I272" s="857"/>
      <c r="J272" s="857"/>
      <c r="K272" s="857"/>
      <c r="L272" s="858"/>
      <c r="N272" s="859"/>
    </row>
    <row r="273" spans="1:14" ht="18" customHeight="1" thickTop="1" x14ac:dyDescent="0.35">
      <c r="A273" s="4936"/>
      <c r="B273" s="4956" t="s">
        <v>612</v>
      </c>
      <c r="C273" s="4945" t="s">
        <v>613</v>
      </c>
      <c r="D273" s="968" t="s">
        <v>596</v>
      </c>
      <c r="E273" s="964"/>
      <c r="F273" s="948" t="s">
        <v>16</v>
      </c>
      <c r="G273" s="1146" t="s">
        <v>520</v>
      </c>
      <c r="H273" s="632"/>
      <c r="I273" s="950"/>
      <c r="J273" s="950"/>
      <c r="K273" s="950"/>
      <c r="L273" s="951"/>
      <c r="N273" s="973"/>
    </row>
    <row r="274" spans="1:14" ht="18" customHeight="1" x14ac:dyDescent="0.35">
      <c r="A274" s="4936"/>
      <c r="B274" s="4951"/>
      <c r="C274" s="4946"/>
      <c r="D274" s="967" t="s">
        <v>614</v>
      </c>
      <c r="E274" s="966"/>
      <c r="F274" s="925" t="s">
        <v>16</v>
      </c>
      <c r="G274" s="1145" t="s">
        <v>615</v>
      </c>
      <c r="H274" s="632"/>
      <c r="I274" s="916"/>
      <c r="J274" s="916"/>
      <c r="K274" s="916"/>
      <c r="L274" s="917"/>
      <c r="N274" s="914"/>
    </row>
    <row r="275" spans="1:14" ht="18" customHeight="1" thickBot="1" x14ac:dyDescent="0.4">
      <c r="A275" s="4936"/>
      <c r="B275" s="4951"/>
      <c r="C275" s="4947"/>
      <c r="D275" s="848" t="s">
        <v>613</v>
      </c>
      <c r="E275" s="849"/>
      <c r="F275" s="850" t="s">
        <v>21</v>
      </c>
      <c r="G275" s="1143" t="s">
        <v>616</v>
      </c>
      <c r="H275" s="632"/>
      <c r="I275" s="851"/>
      <c r="J275" s="851"/>
      <c r="K275" s="851"/>
      <c r="L275" s="852"/>
      <c r="N275" s="853"/>
    </row>
    <row r="276" spans="1:14" ht="18" customHeight="1" x14ac:dyDescent="0.35">
      <c r="A276" s="4936"/>
      <c r="B276" s="4951"/>
      <c r="C276" s="4948" t="s">
        <v>617</v>
      </c>
      <c r="D276" s="968" t="s">
        <v>599</v>
      </c>
      <c r="E276" s="964"/>
      <c r="F276" s="948" t="s">
        <v>16</v>
      </c>
      <c r="G276" s="1146" t="s">
        <v>573</v>
      </c>
      <c r="H276" s="632"/>
      <c r="I276" s="950"/>
      <c r="J276" s="950"/>
      <c r="K276" s="950"/>
      <c r="L276" s="951"/>
      <c r="N276" s="973"/>
    </row>
    <row r="277" spans="1:14" ht="18" customHeight="1" x14ac:dyDescent="0.35">
      <c r="A277" s="4936"/>
      <c r="B277" s="4951"/>
      <c r="C277" s="4946"/>
      <c r="D277" s="967" t="s">
        <v>614</v>
      </c>
      <c r="E277" s="966"/>
      <c r="F277" s="925" t="s">
        <v>16</v>
      </c>
      <c r="G277" s="1145" t="s">
        <v>615</v>
      </c>
      <c r="H277" s="632"/>
      <c r="I277" s="916"/>
      <c r="J277" s="916"/>
      <c r="K277" s="916"/>
      <c r="L277" s="917"/>
      <c r="N277" s="914"/>
    </row>
    <row r="278" spans="1:14" ht="18" customHeight="1" thickBot="1" x14ac:dyDescent="0.4">
      <c r="A278" s="4936"/>
      <c r="B278" s="4951"/>
      <c r="C278" s="4949"/>
      <c r="D278" s="854" t="s">
        <v>617</v>
      </c>
      <c r="E278" s="855"/>
      <c r="F278" s="856" t="s">
        <v>21</v>
      </c>
      <c r="G278" s="1144" t="s">
        <v>618</v>
      </c>
      <c r="H278" s="632"/>
      <c r="I278" s="857"/>
      <c r="J278" s="857"/>
      <c r="K278" s="857"/>
      <c r="L278" s="858"/>
      <c r="N278" s="859"/>
    </row>
    <row r="279" spans="1:14" ht="18" hidden="1" customHeight="1" thickTop="1" x14ac:dyDescent="0.35">
      <c r="A279" s="4936"/>
      <c r="B279" s="4951"/>
      <c r="C279" s="4957" t="s">
        <v>619</v>
      </c>
      <c r="D279" s="968" t="s">
        <v>620</v>
      </c>
      <c r="E279" s="964"/>
      <c r="F279" s="948" t="s">
        <v>16</v>
      </c>
      <c r="G279" s="1146" t="s">
        <v>621</v>
      </c>
      <c r="H279" s="632"/>
      <c r="I279" s="950"/>
      <c r="J279" s="950"/>
      <c r="K279" s="950"/>
      <c r="L279" s="951"/>
      <c r="N279" s="973"/>
    </row>
    <row r="280" spans="1:14" ht="18" hidden="1" customHeight="1" x14ac:dyDescent="0.35">
      <c r="A280" s="4936"/>
      <c r="B280" s="4951"/>
      <c r="C280" s="4958"/>
      <c r="D280" s="967" t="s">
        <v>560</v>
      </c>
      <c r="E280" s="966"/>
      <c r="F280" s="925" t="s">
        <v>16</v>
      </c>
      <c r="G280" s="926" t="s">
        <v>3222</v>
      </c>
      <c r="H280" s="632"/>
      <c r="I280" s="916"/>
      <c r="J280" s="916"/>
      <c r="K280" s="916"/>
      <c r="L280" s="917"/>
      <c r="N280" s="914"/>
    </row>
    <row r="281" spans="1:14" ht="18" hidden="1" customHeight="1" thickBot="1" x14ac:dyDescent="0.4">
      <c r="A281" s="4937"/>
      <c r="B281" s="4952"/>
      <c r="C281" s="4959"/>
      <c r="D281" s="854" t="s">
        <v>619</v>
      </c>
      <c r="E281" s="855"/>
      <c r="F281" s="856" t="s">
        <v>21</v>
      </c>
      <c r="G281" s="1144" t="s">
        <v>623</v>
      </c>
      <c r="H281" s="632"/>
      <c r="I281" s="857"/>
      <c r="J281" s="857"/>
      <c r="K281" s="857"/>
      <c r="L281" s="858"/>
      <c r="N281" s="859"/>
    </row>
    <row r="282" spans="1:14" ht="15" customHeight="1" thickTop="1" x14ac:dyDescent="0.35">
      <c r="A282" s="4317"/>
      <c r="B282" s="4318"/>
      <c r="C282" s="4319"/>
      <c r="D282" s="4320"/>
      <c r="E282" s="4321"/>
      <c r="F282" s="4320"/>
      <c r="G282" s="4320"/>
      <c r="I282" s="1"/>
      <c r="J282" s="1"/>
      <c r="K282" s="1"/>
      <c r="L282" s="1"/>
      <c r="N282" s="1"/>
    </row>
    <row r="283" spans="1:14" ht="18" customHeight="1" x14ac:dyDescent="0.35">
      <c r="A283" s="4935" t="s">
        <v>624</v>
      </c>
      <c r="B283" s="4953"/>
      <c r="C283" s="4960" t="s">
        <v>625</v>
      </c>
      <c r="D283" s="968" t="s">
        <v>626</v>
      </c>
      <c r="E283" s="971"/>
      <c r="F283" s="948" t="s">
        <v>16</v>
      </c>
      <c r="G283" s="1146" t="s">
        <v>520</v>
      </c>
      <c r="H283" s="632"/>
      <c r="I283" s="950"/>
      <c r="J283" s="950"/>
      <c r="K283" s="950"/>
      <c r="L283" s="951"/>
      <c r="N283" s="973"/>
    </row>
    <row r="284" spans="1:14" ht="18" customHeight="1" x14ac:dyDescent="0.35">
      <c r="A284" s="4936"/>
      <c r="B284" s="4954"/>
      <c r="C284" s="4946"/>
      <c r="D284" s="967" t="s">
        <v>627</v>
      </c>
      <c r="E284" s="972"/>
      <c r="F284" s="925" t="s">
        <v>16</v>
      </c>
      <c r="G284" s="926" t="s">
        <v>628</v>
      </c>
      <c r="H284" s="632"/>
      <c r="I284" s="916"/>
      <c r="J284" s="916"/>
      <c r="K284" s="916"/>
      <c r="L284" s="917"/>
      <c r="N284" s="914"/>
    </row>
    <row r="285" spans="1:14" ht="18" customHeight="1" thickBot="1" x14ac:dyDescent="0.4">
      <c r="A285" s="4936"/>
      <c r="B285" s="4954"/>
      <c r="C285" s="4947"/>
      <c r="D285" s="848" t="s">
        <v>629</v>
      </c>
      <c r="E285" s="885"/>
      <c r="F285" s="850" t="s">
        <v>21</v>
      </c>
      <c r="G285" s="1143" t="s">
        <v>630</v>
      </c>
      <c r="H285" s="632"/>
      <c r="I285" s="851"/>
      <c r="J285" s="851"/>
      <c r="K285" s="851"/>
      <c r="L285" s="852"/>
      <c r="N285" s="853"/>
    </row>
    <row r="286" spans="1:14" ht="18" customHeight="1" x14ac:dyDescent="0.35">
      <c r="A286" s="4936"/>
      <c r="B286" s="4954"/>
      <c r="C286" s="4948" t="s">
        <v>631</v>
      </c>
      <c r="D286" s="968" t="s">
        <v>632</v>
      </c>
      <c r="E286" s="971"/>
      <c r="F286" s="948" t="s">
        <v>16</v>
      </c>
      <c r="G286" s="949" t="s">
        <v>3223</v>
      </c>
      <c r="H286" s="632"/>
      <c r="I286" s="950"/>
      <c r="J286" s="950"/>
      <c r="K286" s="950"/>
      <c r="L286" s="951"/>
      <c r="N286" s="973"/>
    </row>
    <row r="287" spans="1:14" ht="18" customHeight="1" x14ac:dyDescent="0.35">
      <c r="A287" s="4936"/>
      <c r="B287" s="4954"/>
      <c r="C287" s="4946"/>
      <c r="D287" s="967" t="s">
        <v>634</v>
      </c>
      <c r="E287" s="972"/>
      <c r="F287" s="925" t="s">
        <v>16</v>
      </c>
      <c r="G287" s="1145" t="s">
        <v>635</v>
      </c>
      <c r="H287" s="632"/>
      <c r="I287" s="916"/>
      <c r="J287" s="916"/>
      <c r="K287" s="916"/>
      <c r="L287" s="917"/>
      <c r="N287" s="914"/>
    </row>
    <row r="288" spans="1:14" ht="18" customHeight="1" thickBot="1" x14ac:dyDescent="0.4">
      <c r="A288" s="4936"/>
      <c r="B288" s="4954"/>
      <c r="C288" s="4947"/>
      <c r="D288" s="848" t="s">
        <v>636</v>
      </c>
      <c r="E288" s="885"/>
      <c r="F288" s="850" t="s">
        <v>21</v>
      </c>
      <c r="G288" s="1143" t="s">
        <v>637</v>
      </c>
      <c r="H288" s="632"/>
      <c r="I288" s="851"/>
      <c r="J288" s="851"/>
      <c r="K288" s="851"/>
      <c r="L288" s="852"/>
      <c r="N288" s="853"/>
    </row>
    <row r="289" spans="1:14" ht="18" hidden="1" customHeight="1" x14ac:dyDescent="0.35">
      <c r="A289" s="4936"/>
      <c r="B289" s="4954"/>
      <c r="C289" s="4948" t="s">
        <v>638</v>
      </c>
      <c r="D289" s="968" t="s">
        <v>639</v>
      </c>
      <c r="E289" s="971"/>
      <c r="F289" s="948" t="s">
        <v>16</v>
      </c>
      <c r="G289" s="949" t="s">
        <v>3223</v>
      </c>
      <c r="H289" s="632"/>
      <c r="I289" s="950"/>
      <c r="J289" s="950"/>
      <c r="K289" s="950"/>
      <c r="L289" s="951"/>
      <c r="N289" s="973"/>
    </row>
    <row r="290" spans="1:14" ht="18" hidden="1" customHeight="1" x14ac:dyDescent="0.35">
      <c r="A290" s="4936"/>
      <c r="B290" s="4954"/>
      <c r="C290" s="4946"/>
      <c r="D290" s="967" t="s">
        <v>640</v>
      </c>
      <c r="E290" s="972"/>
      <c r="F290" s="925" t="s">
        <v>16</v>
      </c>
      <c r="G290" s="1145" t="s">
        <v>474</v>
      </c>
      <c r="H290" s="632"/>
      <c r="I290" s="916"/>
      <c r="J290" s="916"/>
      <c r="K290" s="916"/>
      <c r="L290" s="917"/>
      <c r="N290" s="914"/>
    </row>
    <row r="291" spans="1:14" ht="18" hidden="1" customHeight="1" thickBot="1" x14ac:dyDescent="0.4">
      <c r="A291" s="4936"/>
      <c r="B291" s="4954"/>
      <c r="C291" s="4947"/>
      <c r="D291" s="848" t="s">
        <v>642</v>
      </c>
      <c r="E291" s="885"/>
      <c r="F291" s="850" t="s">
        <v>21</v>
      </c>
      <c r="G291" s="1143" t="s">
        <v>643</v>
      </c>
      <c r="H291" s="632"/>
      <c r="I291" s="851"/>
      <c r="J291" s="851"/>
      <c r="K291" s="851"/>
      <c r="L291" s="852"/>
      <c r="N291" s="853"/>
    </row>
    <row r="292" spans="1:14" ht="18" customHeight="1" x14ac:dyDescent="0.35">
      <c r="A292" s="4936"/>
      <c r="B292" s="4954"/>
      <c r="C292" s="4948" t="s">
        <v>644</v>
      </c>
      <c r="D292" s="967" t="s">
        <v>634</v>
      </c>
      <c r="E292" s="972"/>
      <c r="F292" s="925" t="s">
        <v>16</v>
      </c>
      <c r="G292" s="1145" t="s">
        <v>645</v>
      </c>
      <c r="H292" s="632"/>
      <c r="I292" s="916"/>
      <c r="J292" s="916"/>
      <c r="K292" s="916"/>
      <c r="L292" s="917"/>
      <c r="N292" s="914"/>
    </row>
    <row r="293" spans="1:14" ht="18" customHeight="1" x14ac:dyDescent="0.35">
      <c r="A293" s="4936"/>
      <c r="B293" s="4954"/>
      <c r="C293" s="4946"/>
      <c r="D293" s="967" t="s">
        <v>646</v>
      </c>
      <c r="E293" s="972"/>
      <c r="F293" s="925" t="s">
        <v>16</v>
      </c>
      <c r="G293" s="1145" t="s">
        <v>474</v>
      </c>
      <c r="H293" s="632"/>
      <c r="I293" s="916"/>
      <c r="J293" s="916"/>
      <c r="K293" s="916"/>
      <c r="L293" s="917"/>
      <c r="N293" s="914"/>
    </row>
    <row r="294" spans="1:14" ht="18" customHeight="1" thickBot="1" x14ac:dyDescent="0.4">
      <c r="A294" s="4936"/>
      <c r="B294" s="4954"/>
      <c r="C294" s="4947"/>
      <c r="D294" s="848" t="s">
        <v>647</v>
      </c>
      <c r="E294" s="885"/>
      <c r="F294" s="850" t="s">
        <v>21</v>
      </c>
      <c r="G294" s="1143" t="s">
        <v>648</v>
      </c>
      <c r="H294" s="632"/>
      <c r="I294" s="851"/>
      <c r="J294" s="851"/>
      <c r="K294" s="851"/>
      <c r="L294" s="852"/>
      <c r="N294" s="853"/>
    </row>
    <row r="295" spans="1:14" ht="18" hidden="1" customHeight="1" x14ac:dyDescent="0.35">
      <c r="A295" s="4936"/>
      <c r="B295" s="4954"/>
      <c r="C295" s="4948" t="s">
        <v>649</v>
      </c>
      <c r="D295" s="968" t="s">
        <v>634</v>
      </c>
      <c r="E295" s="971"/>
      <c r="F295" s="948" t="s">
        <v>16</v>
      </c>
      <c r="G295" s="1146" t="s">
        <v>635</v>
      </c>
      <c r="H295" s="632"/>
      <c r="I295" s="950"/>
      <c r="J295" s="950"/>
      <c r="K295" s="950"/>
      <c r="L295" s="951"/>
      <c r="N295" s="973"/>
    </row>
    <row r="296" spans="1:14" ht="18" hidden="1" customHeight="1" x14ac:dyDescent="0.35">
      <c r="A296" s="4936"/>
      <c r="B296" s="4954"/>
      <c r="C296" s="4946"/>
      <c r="D296" s="967" t="s">
        <v>650</v>
      </c>
      <c r="E296" s="972"/>
      <c r="F296" s="925" t="s">
        <v>16</v>
      </c>
      <c r="G296" s="1145" t="s">
        <v>651</v>
      </c>
      <c r="H296" s="632"/>
      <c r="I296" s="916"/>
      <c r="J296" s="916"/>
      <c r="K296" s="916"/>
      <c r="L296" s="917"/>
      <c r="N296" s="914"/>
    </row>
    <row r="297" spans="1:14" ht="18" hidden="1" customHeight="1" thickBot="1" x14ac:dyDescent="0.4">
      <c r="A297" s="4936"/>
      <c r="B297" s="4954"/>
      <c r="C297" s="4947"/>
      <c r="D297" s="848" t="s">
        <v>652</v>
      </c>
      <c r="E297" s="885"/>
      <c r="F297" s="850" t="s">
        <v>21</v>
      </c>
      <c r="G297" s="1143" t="s">
        <v>653</v>
      </c>
      <c r="H297" s="632"/>
      <c r="I297" s="851"/>
      <c r="J297" s="851"/>
      <c r="K297" s="851"/>
      <c r="L297" s="852"/>
      <c r="N297" s="853"/>
    </row>
    <row r="298" spans="1:14" ht="18" hidden="1" customHeight="1" x14ac:dyDescent="0.35">
      <c r="A298" s="4936"/>
      <c r="B298" s="4954"/>
      <c r="C298" s="4948" t="s">
        <v>654</v>
      </c>
      <c r="D298" s="968" t="s">
        <v>655</v>
      </c>
      <c r="E298" s="971"/>
      <c r="F298" s="948" t="s">
        <v>16</v>
      </c>
      <c r="G298" s="949" t="s">
        <v>3224</v>
      </c>
      <c r="H298" s="632"/>
      <c r="I298" s="950"/>
      <c r="J298" s="950"/>
      <c r="K298" s="950"/>
      <c r="L298" s="951"/>
      <c r="N298" s="973"/>
    </row>
    <row r="299" spans="1:14" ht="18" hidden="1" customHeight="1" x14ac:dyDescent="0.35">
      <c r="A299" s="4936"/>
      <c r="B299" s="4954"/>
      <c r="C299" s="4946"/>
      <c r="D299" s="967" t="s">
        <v>657</v>
      </c>
      <c r="E299" s="972"/>
      <c r="F299" s="925" t="s">
        <v>16</v>
      </c>
      <c r="G299" s="1148" t="s">
        <v>3017</v>
      </c>
      <c r="H299" s="632"/>
      <c r="I299" s="916"/>
      <c r="J299" s="916"/>
      <c r="K299" s="916"/>
      <c r="L299" s="917"/>
      <c r="N299" s="914"/>
    </row>
    <row r="300" spans="1:14" ht="18" hidden="1" customHeight="1" thickBot="1" x14ac:dyDescent="0.4">
      <c r="A300" s="4936"/>
      <c r="B300" s="4954"/>
      <c r="C300" s="4947"/>
      <c r="D300" s="848" t="s">
        <v>659</v>
      </c>
      <c r="E300" s="885"/>
      <c r="F300" s="850" t="s">
        <v>21</v>
      </c>
      <c r="G300" s="1143" t="s">
        <v>660</v>
      </c>
      <c r="H300" s="632"/>
      <c r="I300" s="851"/>
      <c r="J300" s="851"/>
      <c r="K300" s="851"/>
      <c r="L300" s="852"/>
      <c r="N300" s="853"/>
    </row>
    <row r="301" spans="1:14" ht="18" customHeight="1" x14ac:dyDescent="0.35">
      <c r="A301" s="4936"/>
      <c r="B301" s="4954"/>
      <c r="C301" s="4948" t="s">
        <v>661</v>
      </c>
      <c r="D301" s="967" t="s">
        <v>662</v>
      </c>
      <c r="E301" s="972"/>
      <c r="F301" s="925" t="s">
        <v>16</v>
      </c>
      <c r="G301" s="926" t="s">
        <v>663</v>
      </c>
      <c r="H301" s="632"/>
      <c r="I301" s="916"/>
      <c r="J301" s="916"/>
      <c r="K301" s="916"/>
      <c r="L301" s="917"/>
      <c r="N301" s="914"/>
    </row>
    <row r="302" spans="1:14" ht="18" customHeight="1" x14ac:dyDescent="0.35">
      <c r="A302" s="4936"/>
      <c r="B302" s="4954"/>
      <c r="C302" s="4946"/>
      <c r="D302" s="967" t="s">
        <v>532</v>
      </c>
      <c r="E302" s="972"/>
      <c r="F302" s="925" t="s">
        <v>16</v>
      </c>
      <c r="G302" s="1145" t="s">
        <v>432</v>
      </c>
      <c r="H302" s="632"/>
      <c r="I302" s="916"/>
      <c r="J302" s="916"/>
      <c r="K302" s="916"/>
      <c r="L302" s="917"/>
      <c r="N302" s="914"/>
    </row>
    <row r="303" spans="1:14" ht="18" customHeight="1" thickBot="1" x14ac:dyDescent="0.4">
      <c r="A303" s="4937"/>
      <c r="B303" s="4955"/>
      <c r="C303" s="4949"/>
      <c r="D303" s="854" t="s">
        <v>661</v>
      </c>
      <c r="E303" s="886"/>
      <c r="F303" s="856" t="s">
        <v>21</v>
      </c>
      <c r="G303" s="1144" t="s">
        <v>664</v>
      </c>
      <c r="H303" s="632"/>
      <c r="I303" s="857"/>
      <c r="J303" s="857"/>
      <c r="K303" s="857"/>
      <c r="L303" s="858"/>
      <c r="N303" s="859"/>
    </row>
    <row r="304" spans="1:14" ht="18" customHeight="1" thickTop="1" x14ac:dyDescent="0.35">
      <c r="A304" s="867"/>
      <c r="B304" s="42"/>
      <c r="C304" s="69"/>
      <c r="D304" s="1"/>
      <c r="E304" s="42"/>
      <c r="F304" s="1"/>
      <c r="G304" s="1"/>
      <c r="I304" s="1"/>
      <c r="J304" s="1"/>
      <c r="K304" s="1"/>
      <c r="L304" s="1"/>
      <c r="N304" s="1"/>
    </row>
    <row r="305" spans="1:14" ht="18" customHeight="1" x14ac:dyDescent="0.35">
      <c r="A305" s="4935" t="s">
        <v>665</v>
      </c>
      <c r="B305" s="4950"/>
      <c r="C305" s="4508" t="s">
        <v>124</v>
      </c>
      <c r="D305" s="4500"/>
      <c r="E305" s="1073"/>
      <c r="F305" s="959" t="s">
        <v>16</v>
      </c>
      <c r="G305" s="960"/>
      <c r="H305" s="4499"/>
      <c r="I305" s="961"/>
      <c r="J305" s="961"/>
      <c r="K305" s="961"/>
      <c r="L305" s="962"/>
      <c r="N305" s="975"/>
    </row>
    <row r="306" spans="1:14" ht="18" customHeight="1" thickBot="1" x14ac:dyDescent="0.4">
      <c r="A306" s="4936"/>
      <c r="B306" s="4951"/>
      <c r="C306" s="4509" t="s">
        <v>174</v>
      </c>
      <c r="D306" s="4505"/>
      <c r="E306" s="1002"/>
      <c r="F306" s="1003" t="s">
        <v>16</v>
      </c>
      <c r="G306" s="1039"/>
      <c r="H306" s="4499"/>
      <c r="I306" s="4506"/>
      <c r="J306" s="4506"/>
      <c r="K306" s="4506"/>
      <c r="L306" s="4507"/>
      <c r="N306" s="1012"/>
    </row>
    <row r="307" spans="1:14" ht="18" customHeight="1" x14ac:dyDescent="0.35">
      <c r="A307" s="4936"/>
      <c r="B307" s="4951"/>
      <c r="C307" s="4510" t="s">
        <v>666</v>
      </c>
      <c r="D307" s="944"/>
      <c r="E307" s="932"/>
      <c r="F307" s="933" t="s">
        <v>16</v>
      </c>
      <c r="G307" s="934"/>
      <c r="H307" s="4499"/>
      <c r="I307" s="920"/>
      <c r="J307" s="920"/>
      <c r="K307" s="920"/>
      <c r="L307" s="921"/>
      <c r="N307" s="922"/>
    </row>
    <row r="308" spans="1:14" ht="18" customHeight="1" thickBot="1" x14ac:dyDescent="0.4">
      <c r="A308" s="4937"/>
      <c r="B308" s="4952"/>
      <c r="C308" s="4511" t="s">
        <v>667</v>
      </c>
      <c r="D308" s="4501"/>
      <c r="E308" s="1009"/>
      <c r="F308" s="1010" t="s">
        <v>16</v>
      </c>
      <c r="G308" s="4502"/>
      <c r="H308" s="4499"/>
      <c r="I308" s="4503"/>
      <c r="J308" s="4503"/>
      <c r="K308" s="4503"/>
      <c r="L308" s="4504"/>
      <c r="N308" s="1013"/>
    </row>
    <row r="309" spans="1:14" ht="18" customHeight="1" thickTop="1" x14ac:dyDescent="0.35">
      <c r="A309" s="4498"/>
      <c r="B309" s="42"/>
      <c r="C309" s="69"/>
      <c r="D309" s="1"/>
      <c r="E309" s="42"/>
      <c r="F309" s="1"/>
      <c r="G309" s="1"/>
      <c r="I309" s="1"/>
      <c r="J309" s="1"/>
      <c r="K309" s="1"/>
      <c r="L309" s="1"/>
      <c r="N309" s="1"/>
    </row>
    <row r="310" spans="1:14" ht="18" customHeight="1" x14ac:dyDescent="0.35">
      <c r="A310" s="4498"/>
      <c r="B310" s="42"/>
      <c r="C310" s="69"/>
      <c r="D310" s="1"/>
      <c r="E310" s="42"/>
      <c r="F310" s="1"/>
      <c r="G310" s="1"/>
      <c r="I310" s="1"/>
      <c r="J310" s="1"/>
      <c r="K310" s="1"/>
      <c r="L310" s="1"/>
      <c r="N310" s="1"/>
    </row>
    <row r="311" spans="1:14" ht="18" customHeight="1" x14ac:dyDescent="0.35">
      <c r="A311" s="4498"/>
      <c r="B311" s="42"/>
      <c r="C311" s="69"/>
      <c r="D311" s="1"/>
      <c r="E311" s="42"/>
      <c r="F311" s="1"/>
      <c r="G311" s="1"/>
      <c r="I311" s="1"/>
      <c r="J311" s="1"/>
      <c r="K311" s="1"/>
      <c r="L311" s="1"/>
      <c r="N311" s="1"/>
    </row>
    <row r="312" spans="1:14" ht="18" customHeight="1" x14ac:dyDescent="0.35">
      <c r="A312" s="4498"/>
      <c r="B312" s="42"/>
      <c r="C312" s="69"/>
      <c r="D312" s="1"/>
      <c r="E312" s="42"/>
      <c r="F312" s="1"/>
      <c r="G312" s="1"/>
      <c r="I312" s="1"/>
      <c r="J312" s="1"/>
      <c r="K312" s="1"/>
      <c r="L312" s="1"/>
      <c r="N312" s="1"/>
    </row>
    <row r="313" spans="1:14" ht="18" customHeight="1" x14ac:dyDescent="0.35">
      <c r="A313" s="4498"/>
      <c r="B313" s="42"/>
      <c r="C313" s="69"/>
      <c r="D313" s="1"/>
      <c r="E313" s="42"/>
      <c r="F313" s="1"/>
      <c r="G313" s="1"/>
      <c r="I313" s="1"/>
      <c r="J313" s="1"/>
      <c r="K313" s="1"/>
      <c r="L313" s="1"/>
      <c r="N313" s="1"/>
    </row>
    <row r="314" spans="1:14" ht="18" customHeight="1" x14ac:dyDescent="0.35">
      <c r="A314" s="4498"/>
      <c r="B314" s="42"/>
      <c r="C314" s="69"/>
      <c r="D314" s="1"/>
      <c r="E314" s="42"/>
      <c r="F314" s="1"/>
      <c r="G314" s="1"/>
      <c r="I314" s="1"/>
      <c r="J314" s="1"/>
      <c r="K314" s="1"/>
      <c r="L314" s="1"/>
      <c r="N314" s="1"/>
    </row>
    <row r="315" spans="1:14" ht="18" customHeight="1" x14ac:dyDescent="0.35">
      <c r="A315" s="4498"/>
      <c r="B315" s="42"/>
      <c r="C315" s="69"/>
      <c r="D315" s="1"/>
      <c r="E315" s="42"/>
      <c r="F315" s="1"/>
      <c r="G315" s="1"/>
      <c r="I315" s="1"/>
      <c r="J315" s="1"/>
      <c r="K315" s="1"/>
      <c r="L315" s="1"/>
      <c r="N315" s="1"/>
    </row>
    <row r="316" spans="1:14" ht="18" customHeight="1" x14ac:dyDescent="0.35">
      <c r="A316" s="4498"/>
      <c r="B316" s="42"/>
      <c r="C316" s="69"/>
      <c r="D316" s="1"/>
      <c r="E316" s="42"/>
      <c r="F316" s="1"/>
      <c r="G316" s="1"/>
      <c r="I316" s="1"/>
      <c r="J316" s="1"/>
      <c r="K316" s="1"/>
      <c r="L316" s="1"/>
      <c r="N316" s="1"/>
    </row>
    <row r="317" spans="1:14" ht="18" customHeight="1" x14ac:dyDescent="0.35"/>
    <row r="318" spans="1:14" ht="18" customHeight="1" x14ac:dyDescent="0.35"/>
    <row r="319" spans="1:14" ht="18" hidden="1" customHeight="1" x14ac:dyDescent="0.35"/>
  </sheetData>
  <mergeCells count="124">
    <mergeCell ref="C105:C106"/>
    <mergeCell ref="B129:B132"/>
    <mergeCell ref="B72:B73"/>
    <mergeCell ref="A81:C81"/>
    <mergeCell ref="A83:A132"/>
    <mergeCell ref="A43:A80"/>
    <mergeCell ref="B112:B118"/>
    <mergeCell ref="C112:C114"/>
    <mergeCell ref="B58:B71"/>
    <mergeCell ref="C64:C66"/>
    <mergeCell ref="C68:C71"/>
    <mergeCell ref="C58:C62"/>
    <mergeCell ref="B51:B55"/>
    <mergeCell ref="C43:C44"/>
    <mergeCell ref="B43:B50"/>
    <mergeCell ref="C76:C77"/>
    <mergeCell ref="C74:C75"/>
    <mergeCell ref="B74:B77"/>
    <mergeCell ref="C45:C49"/>
    <mergeCell ref="C51:C52"/>
    <mergeCell ref="C53:C55"/>
    <mergeCell ref="B109:C109"/>
    <mergeCell ref="B110:B111"/>
    <mergeCell ref="A1:G1"/>
    <mergeCell ref="A4:B5"/>
    <mergeCell ref="B34:B38"/>
    <mergeCell ref="C34:C35"/>
    <mergeCell ref="C36:C38"/>
    <mergeCell ref="A7:A41"/>
    <mergeCell ref="C9:C13"/>
    <mergeCell ref="C14:C17"/>
    <mergeCell ref="C18:C20"/>
    <mergeCell ref="C24:C26"/>
    <mergeCell ref="C7:C8"/>
    <mergeCell ref="B7:B21"/>
    <mergeCell ref="B22:B31"/>
    <mergeCell ref="C22:C23"/>
    <mergeCell ref="C27:C31"/>
    <mergeCell ref="B32:B33"/>
    <mergeCell ref="B83:B106"/>
    <mergeCell ref="B107:C108"/>
    <mergeCell ref="B119:B120"/>
    <mergeCell ref="C115:C117"/>
    <mergeCell ref="A134:A169"/>
    <mergeCell ref="B135:B150"/>
    <mergeCell ref="C135:C143"/>
    <mergeCell ref="C144:C148"/>
    <mergeCell ref="B151:B159"/>
    <mergeCell ref="B134:C134"/>
    <mergeCell ref="B167:C167"/>
    <mergeCell ref="B169:C169"/>
    <mergeCell ref="B168:C168"/>
    <mergeCell ref="C151:C154"/>
    <mergeCell ref="C156:C158"/>
    <mergeCell ref="B160:B166"/>
    <mergeCell ref="C160:C165"/>
    <mergeCell ref="B121:B127"/>
    <mergeCell ref="C121:C123"/>
    <mergeCell ref="C124:C126"/>
    <mergeCell ref="C83:C87"/>
    <mergeCell ref="C88:C89"/>
    <mergeCell ref="C100:C101"/>
    <mergeCell ref="C96:C97"/>
    <mergeCell ref="C171:C173"/>
    <mergeCell ref="C174:C176"/>
    <mergeCell ref="C177:C179"/>
    <mergeCell ref="C180:C182"/>
    <mergeCell ref="C183:C185"/>
    <mergeCell ref="A246:A281"/>
    <mergeCell ref="B246:B251"/>
    <mergeCell ref="B252:B260"/>
    <mergeCell ref="B261:B272"/>
    <mergeCell ref="B273:B281"/>
    <mergeCell ref="A214:A228"/>
    <mergeCell ref="B214:B228"/>
    <mergeCell ref="A230:A244"/>
    <mergeCell ref="B230:B235"/>
    <mergeCell ref="B236:B244"/>
    <mergeCell ref="A171:A212"/>
    <mergeCell ref="B171:B188"/>
    <mergeCell ref="B189:B191"/>
    <mergeCell ref="B192:B200"/>
    <mergeCell ref="B201:B212"/>
    <mergeCell ref="C201:C203"/>
    <mergeCell ref="C204:C206"/>
    <mergeCell ref="C207:C209"/>
    <mergeCell ref="C210:C212"/>
    <mergeCell ref="C214:C216"/>
    <mergeCell ref="C186:C188"/>
    <mergeCell ref="C189:C191"/>
    <mergeCell ref="C192:C194"/>
    <mergeCell ref="C195:C197"/>
    <mergeCell ref="C198:C200"/>
    <mergeCell ref="C233:C235"/>
    <mergeCell ref="C236:C238"/>
    <mergeCell ref="C239:C241"/>
    <mergeCell ref="C242:C244"/>
    <mergeCell ref="C246:C248"/>
    <mergeCell ref="C217:C219"/>
    <mergeCell ref="C220:C222"/>
    <mergeCell ref="C223:C225"/>
    <mergeCell ref="C226:C228"/>
    <mergeCell ref="C230:C232"/>
    <mergeCell ref="C264:C266"/>
    <mergeCell ref="C267:C269"/>
    <mergeCell ref="C270:C272"/>
    <mergeCell ref="C273:C275"/>
    <mergeCell ref="C276:C278"/>
    <mergeCell ref="C249:C251"/>
    <mergeCell ref="C252:C254"/>
    <mergeCell ref="C255:C257"/>
    <mergeCell ref="C258:C260"/>
    <mergeCell ref="C261:C263"/>
    <mergeCell ref="C295:C297"/>
    <mergeCell ref="A305:B308"/>
    <mergeCell ref="C298:C300"/>
    <mergeCell ref="C301:C303"/>
    <mergeCell ref="A283:A303"/>
    <mergeCell ref="B283:B303"/>
    <mergeCell ref="C279:C281"/>
    <mergeCell ref="C283:C285"/>
    <mergeCell ref="C286:C288"/>
    <mergeCell ref="C289:C291"/>
    <mergeCell ref="C292:C29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910A9-09CB-4EA6-B945-439F7697F3EA}">
  <sheetPr>
    <tabColor rgb="FF7030A0"/>
  </sheetPr>
  <dimension ref="A1:P470"/>
  <sheetViews>
    <sheetView zoomScaleNormal="100" workbookViewId="0">
      <pane xSplit="11" ySplit="2" topLeftCell="L334" activePane="bottomRight" state="frozen"/>
      <selection activeCell="D694" sqref="D694:D697"/>
      <selection pane="topRight" activeCell="D694" sqref="D694:D697"/>
      <selection pane="bottomLeft" activeCell="D694" sqref="D694:D697"/>
      <selection pane="bottomRight" activeCell="D694" sqref="D694:D697"/>
    </sheetView>
  </sheetViews>
  <sheetFormatPr baseColWidth="10" defaultColWidth="0" defaultRowHeight="22" customHeight="1" outlineLevelCol="1" x14ac:dyDescent="0.35"/>
  <cols>
    <col min="1" max="3" width="16.7265625" style="2330" customWidth="1"/>
    <col min="4" max="5" width="50.54296875" customWidth="1"/>
    <col min="6" max="6" width="7.54296875" customWidth="1"/>
    <col min="7" max="8" width="0" hidden="1" customWidth="1"/>
    <col min="9" max="9" width="40.54296875" customWidth="1" outlineLevel="1"/>
    <col min="10" max="10" width="10.54296875" customWidth="1" outlineLevel="1"/>
    <col min="11" max="11" width="3.81640625" customWidth="1" outlineLevel="1"/>
    <col min="12" max="15" width="6.54296875" customWidth="1"/>
    <col min="16" max="16" width="24.54296875" customWidth="1"/>
    <col min="17" max="17" width="1.54296875" customWidth="1"/>
  </cols>
  <sheetData>
    <row r="1" spans="1:16" ht="22" customHeight="1" x14ac:dyDescent="0.35">
      <c r="A1" s="5448" t="s">
        <v>668</v>
      </c>
      <c r="B1" s="5448"/>
      <c r="C1" s="5449"/>
      <c r="D1" s="5450" t="s">
        <v>669</v>
      </c>
      <c r="E1" s="5451"/>
      <c r="F1" s="5451"/>
      <c r="G1" s="5451" t="s">
        <v>670</v>
      </c>
      <c r="H1" s="5451"/>
      <c r="I1" s="5451" t="s">
        <v>671</v>
      </c>
      <c r="J1" s="5452"/>
      <c r="K1" s="5453" t="s">
        <v>672</v>
      </c>
      <c r="L1" s="5178" t="s">
        <v>673</v>
      </c>
      <c r="M1" s="5179"/>
      <c r="N1" s="5179"/>
      <c r="O1" s="5179"/>
      <c r="P1" s="5180"/>
    </row>
    <row r="2" spans="1:16" ht="22" customHeight="1" thickBot="1" x14ac:dyDescent="0.4">
      <c r="A2" s="2733" t="s">
        <v>674</v>
      </c>
      <c r="B2" s="2733" t="s">
        <v>675</v>
      </c>
      <c r="C2" s="3162" t="s">
        <v>676</v>
      </c>
      <c r="D2" s="3163" t="s">
        <v>677</v>
      </c>
      <c r="E2" s="2735" t="s">
        <v>678</v>
      </c>
      <c r="F2" s="2736" t="s">
        <v>679</v>
      </c>
      <c r="G2" s="2737" t="s">
        <v>680</v>
      </c>
      <c r="H2" s="2738" t="s">
        <v>681</v>
      </c>
      <c r="I2" s="2734" t="s">
        <v>682</v>
      </c>
      <c r="J2" s="2739" t="s">
        <v>683</v>
      </c>
      <c r="K2" s="5454"/>
      <c r="L2" s="3879" t="s">
        <v>8</v>
      </c>
      <c r="M2" s="1378" t="s">
        <v>9</v>
      </c>
      <c r="N2" s="1378" t="s">
        <v>10</v>
      </c>
      <c r="O2" s="3150" t="s">
        <v>11</v>
      </c>
      <c r="P2" s="3153" t="s">
        <v>12</v>
      </c>
    </row>
    <row r="3" spans="1:16" ht="22" customHeight="1" thickTop="1" x14ac:dyDescent="0.35">
      <c r="A3" s="5455" t="s">
        <v>684</v>
      </c>
      <c r="B3" s="5085" t="s">
        <v>3225</v>
      </c>
      <c r="C3" s="5086"/>
      <c r="D3" s="2334" t="s">
        <v>3226</v>
      </c>
      <c r="E3" s="1716"/>
      <c r="F3" s="1717" t="s">
        <v>3227</v>
      </c>
      <c r="G3" s="1718" t="s">
        <v>688</v>
      </c>
      <c r="H3" s="1719"/>
      <c r="I3" s="1720"/>
      <c r="J3" s="2740"/>
      <c r="K3" s="4009">
        <v>1</v>
      </c>
      <c r="L3" s="2334"/>
      <c r="M3" s="1719"/>
      <c r="N3" s="1719"/>
      <c r="O3" s="2740"/>
      <c r="P3" s="3154"/>
    </row>
    <row r="4" spans="1:16" ht="22" customHeight="1" x14ac:dyDescent="0.35">
      <c r="A4" s="5172"/>
      <c r="B4" s="5061"/>
      <c r="C4" s="5064"/>
      <c r="D4" s="2272" t="s">
        <v>3228</v>
      </c>
      <c r="E4" s="1412"/>
      <c r="F4" s="1413" t="s">
        <v>3229</v>
      </c>
      <c r="G4" s="1414" t="s">
        <v>688</v>
      </c>
      <c r="H4" s="1415"/>
      <c r="I4" s="1416"/>
      <c r="J4" s="2741"/>
      <c r="K4" s="4010">
        <v>1</v>
      </c>
      <c r="L4" s="2272"/>
      <c r="M4" s="1415"/>
      <c r="N4" s="1415"/>
      <c r="O4" s="2741"/>
      <c r="P4" s="3155"/>
    </row>
    <row r="5" spans="1:16" ht="22" customHeight="1" thickBot="1" x14ac:dyDescent="0.4">
      <c r="A5" s="5172"/>
      <c r="B5" s="5061"/>
      <c r="C5" s="5064"/>
      <c r="D5" s="2263" t="s">
        <v>3230</v>
      </c>
      <c r="E5" s="1521"/>
      <c r="F5" s="1522" t="s">
        <v>3231</v>
      </c>
      <c r="G5" s="1523" t="s">
        <v>693</v>
      </c>
      <c r="H5" s="1520"/>
      <c r="I5" s="2342"/>
      <c r="J5" s="2742"/>
      <c r="K5" s="4011">
        <v>1</v>
      </c>
      <c r="L5" s="2263"/>
      <c r="M5" s="1520"/>
      <c r="N5" s="1520"/>
      <c r="O5" s="2742"/>
      <c r="P5" s="3156"/>
    </row>
    <row r="6" spans="1:16" ht="22" customHeight="1" x14ac:dyDescent="0.35">
      <c r="A6" s="5172"/>
      <c r="B6" s="5060" t="s">
        <v>3232</v>
      </c>
      <c r="C6" s="5063"/>
      <c r="D6" s="2270" t="s">
        <v>3233</v>
      </c>
      <c r="E6" s="1541"/>
      <c r="F6" s="1542" t="s">
        <v>3234</v>
      </c>
      <c r="G6" s="1543" t="s">
        <v>688</v>
      </c>
      <c r="H6" s="1540"/>
      <c r="I6" s="2344"/>
      <c r="J6" s="2743"/>
      <c r="K6" s="4012">
        <v>1</v>
      </c>
      <c r="L6" s="2270"/>
      <c r="M6" s="1540"/>
      <c r="N6" s="1540"/>
      <c r="O6" s="2743"/>
      <c r="P6" s="3157"/>
    </row>
    <row r="7" spans="1:16" ht="22" customHeight="1" x14ac:dyDescent="0.35">
      <c r="A7" s="5172"/>
      <c r="B7" s="5061"/>
      <c r="C7" s="5064"/>
      <c r="D7" s="2272" t="s">
        <v>461</v>
      </c>
      <c r="E7" s="1412"/>
      <c r="F7" s="1413" t="s">
        <v>3210</v>
      </c>
      <c r="G7" s="1414" t="s">
        <v>75</v>
      </c>
      <c r="H7" s="1415"/>
      <c r="I7" s="1416"/>
      <c r="J7" s="2741"/>
      <c r="K7" s="4010">
        <v>1</v>
      </c>
      <c r="L7" s="2272"/>
      <c r="M7" s="1415"/>
      <c r="N7" s="1415"/>
      <c r="O7" s="2741"/>
      <c r="P7" s="3155"/>
    </row>
    <row r="8" spans="1:16" ht="22" customHeight="1" x14ac:dyDescent="0.35">
      <c r="A8" s="5172"/>
      <c r="B8" s="5061"/>
      <c r="C8" s="5064"/>
      <c r="D8" s="2272"/>
      <c r="E8" s="1412"/>
      <c r="F8" s="1413" t="s">
        <v>3235</v>
      </c>
      <c r="G8" s="1414"/>
      <c r="H8" s="1415"/>
      <c r="I8" s="1416"/>
      <c r="J8" s="2741"/>
      <c r="K8" s="4010">
        <v>1</v>
      </c>
      <c r="L8" s="2272"/>
      <c r="M8" s="1415"/>
      <c r="N8" s="1415"/>
      <c r="O8" s="2741"/>
      <c r="P8" s="3155"/>
    </row>
    <row r="9" spans="1:16" ht="22" customHeight="1" thickBot="1" x14ac:dyDescent="0.4">
      <c r="A9" s="5172"/>
      <c r="B9" s="5062"/>
      <c r="C9" s="5065"/>
      <c r="D9" s="3164"/>
      <c r="E9" s="1546"/>
      <c r="F9" s="1547" t="s">
        <v>3236</v>
      </c>
      <c r="G9" s="1548"/>
      <c r="H9" s="1545"/>
      <c r="I9" s="2346"/>
      <c r="J9" s="2744"/>
      <c r="K9" s="4013">
        <v>1</v>
      </c>
      <c r="L9" s="2273"/>
      <c r="M9" s="1545"/>
      <c r="N9" s="1545"/>
      <c r="O9" s="2744"/>
      <c r="P9" s="3158"/>
    </row>
    <row r="10" spans="1:16" ht="22" customHeight="1" x14ac:dyDescent="0.35">
      <c r="A10" s="5172"/>
      <c r="B10" s="5061" t="s">
        <v>3237</v>
      </c>
      <c r="C10" s="5064"/>
      <c r="D10" s="2262" t="s">
        <v>3238</v>
      </c>
      <c r="E10" s="1517"/>
      <c r="F10" s="1518" t="s">
        <v>3239</v>
      </c>
      <c r="G10" s="1519" t="s">
        <v>693</v>
      </c>
      <c r="H10" s="1516"/>
      <c r="I10" s="1722"/>
      <c r="J10" s="2745"/>
      <c r="K10" s="4014">
        <v>1</v>
      </c>
      <c r="L10" s="2262"/>
      <c r="M10" s="1516"/>
      <c r="N10" s="1516"/>
      <c r="O10" s="2745"/>
      <c r="P10" s="3159"/>
    </row>
    <row r="11" spans="1:16" ht="22" customHeight="1" x14ac:dyDescent="0.35">
      <c r="A11" s="5172"/>
      <c r="B11" s="5061"/>
      <c r="C11" s="5064"/>
      <c r="D11" s="3165" t="s">
        <v>3240</v>
      </c>
      <c r="E11" s="1412"/>
      <c r="F11" s="1413" t="s">
        <v>3241</v>
      </c>
      <c r="G11" s="1414" t="s">
        <v>693</v>
      </c>
      <c r="H11" s="1415"/>
      <c r="I11" s="1416"/>
      <c r="J11" s="2741"/>
      <c r="K11" s="4010">
        <v>1</v>
      </c>
      <c r="L11" s="2272"/>
      <c r="M11" s="1415"/>
      <c r="N11" s="1415"/>
      <c r="O11" s="2741"/>
      <c r="P11" s="3155"/>
    </row>
    <row r="12" spans="1:16" ht="22" customHeight="1" x14ac:dyDescent="0.35">
      <c r="A12" s="5172"/>
      <c r="B12" s="5061"/>
      <c r="C12" s="5064"/>
      <c r="D12" s="3165" t="s">
        <v>706</v>
      </c>
      <c r="E12" s="1412"/>
      <c r="F12" s="1413" t="s">
        <v>3242</v>
      </c>
      <c r="G12" s="1414" t="s">
        <v>75</v>
      </c>
      <c r="H12" s="1415"/>
      <c r="I12" s="1416"/>
      <c r="J12" s="2741"/>
      <c r="K12" s="4010">
        <v>1</v>
      </c>
      <c r="L12" s="2272"/>
      <c r="M12" s="1415"/>
      <c r="N12" s="1415"/>
      <c r="O12" s="2741"/>
      <c r="P12" s="3155"/>
    </row>
    <row r="13" spans="1:16" ht="22" customHeight="1" x14ac:dyDescent="0.35">
      <c r="A13" s="5172"/>
      <c r="B13" s="5061"/>
      <c r="C13" s="5064"/>
      <c r="D13" s="3165" t="s">
        <v>3243</v>
      </c>
      <c r="E13" s="1412"/>
      <c r="F13" s="1413" t="s">
        <v>3244</v>
      </c>
      <c r="G13" s="1414" t="s">
        <v>75</v>
      </c>
      <c r="H13" s="1415"/>
      <c r="I13" s="1416"/>
      <c r="J13" s="2741"/>
      <c r="K13" s="4010">
        <v>1</v>
      </c>
      <c r="L13" s="2272"/>
      <c r="M13" s="1415"/>
      <c r="N13" s="1415"/>
      <c r="O13" s="2741"/>
      <c r="P13" s="3155"/>
    </row>
    <row r="14" spans="1:16" ht="22" customHeight="1" x14ac:dyDescent="0.35">
      <c r="A14" s="5172"/>
      <c r="B14" s="5061"/>
      <c r="C14" s="5064"/>
      <c r="D14" s="3165" t="s">
        <v>3245</v>
      </c>
      <c r="E14" s="1412"/>
      <c r="F14" s="1413" t="s">
        <v>3246</v>
      </c>
      <c r="G14" s="1414" t="s">
        <v>703</v>
      </c>
      <c r="H14" s="1415"/>
      <c r="I14" s="1416"/>
      <c r="J14" s="2741"/>
      <c r="K14" s="4010">
        <v>1</v>
      </c>
      <c r="L14" s="2272"/>
      <c r="M14" s="1415"/>
      <c r="N14" s="1415"/>
      <c r="O14" s="2741"/>
      <c r="P14" s="3155"/>
    </row>
    <row r="15" spans="1:16" ht="22" customHeight="1" thickBot="1" x14ac:dyDescent="0.4">
      <c r="A15" s="5456"/>
      <c r="B15" s="5222"/>
      <c r="C15" s="5457"/>
      <c r="D15" s="3166" t="s">
        <v>3247</v>
      </c>
      <c r="E15" s="2363"/>
      <c r="F15" s="2746" t="s">
        <v>3248</v>
      </c>
      <c r="G15" s="2360" t="s">
        <v>703</v>
      </c>
      <c r="H15" s="2361"/>
      <c r="I15" s="2362"/>
      <c r="J15" s="2747"/>
      <c r="K15" s="4015">
        <v>1</v>
      </c>
      <c r="L15" s="3881"/>
      <c r="M15" s="2361"/>
      <c r="N15" s="2361"/>
      <c r="O15" s="2747"/>
      <c r="P15" s="3160"/>
    </row>
    <row r="16" spans="1:16" ht="22" customHeight="1" thickTop="1" thickBot="1" x14ac:dyDescent="0.4">
      <c r="A16" s="5472" t="s">
        <v>707</v>
      </c>
      <c r="B16" s="5458" t="s">
        <v>3249</v>
      </c>
      <c r="C16" s="4578" t="s">
        <v>3250</v>
      </c>
      <c r="D16" s="4627" t="s">
        <v>3251</v>
      </c>
      <c r="E16" s="2748" t="s">
        <v>714</v>
      </c>
      <c r="F16" s="2749" t="s">
        <v>3017</v>
      </c>
      <c r="G16" s="2750" t="s">
        <v>16</v>
      </c>
      <c r="H16" s="2751"/>
      <c r="I16" s="3291" t="str">
        <f>F17&amp;" + "&amp;F18&amp;" + "&amp;F27&amp;" + "&amp;F36&amp;" + "&amp;F43</f>
        <v>A0 + A1 + A12 + A30 + A31</v>
      </c>
      <c r="J16" s="2748"/>
      <c r="K16" s="3919">
        <v>1</v>
      </c>
      <c r="L16" s="4790"/>
      <c r="M16" s="2748"/>
      <c r="N16" s="2748"/>
      <c r="O16" s="4589"/>
      <c r="P16" s="4606"/>
    </row>
    <row r="17" spans="1:16" ht="22" customHeight="1" thickBot="1" x14ac:dyDescent="0.4">
      <c r="A17" s="5473"/>
      <c r="B17" s="5459"/>
      <c r="C17" s="3315" t="s">
        <v>708</v>
      </c>
      <c r="D17" s="3314" t="s">
        <v>710</v>
      </c>
      <c r="E17" s="3315"/>
      <c r="F17" s="3316" t="s">
        <v>3252</v>
      </c>
      <c r="G17" s="3317" t="s">
        <v>16</v>
      </c>
      <c r="H17" s="3318"/>
      <c r="I17" s="3319"/>
      <c r="J17" s="3315"/>
      <c r="K17" s="4787">
        <v>1</v>
      </c>
      <c r="L17" s="4791"/>
      <c r="M17" s="3315"/>
      <c r="N17" s="3315"/>
      <c r="O17" s="4590"/>
      <c r="P17" s="4607"/>
    </row>
    <row r="18" spans="1:16" ht="22" customHeight="1" x14ac:dyDescent="0.35">
      <c r="A18" s="5473"/>
      <c r="B18" s="5459"/>
      <c r="C18" s="5461" t="s">
        <v>3253</v>
      </c>
      <c r="D18" s="4628" t="s">
        <v>3253</v>
      </c>
      <c r="E18" s="2765" t="s">
        <v>714</v>
      </c>
      <c r="F18" s="2766" t="s">
        <v>1078</v>
      </c>
      <c r="G18" s="2754" t="s">
        <v>16</v>
      </c>
      <c r="H18" s="2755"/>
      <c r="I18" s="2769" t="str">
        <f>F19&amp;" + "&amp;F20&amp;" + "&amp;F21&amp;" + "&amp;F22&amp;" + "&amp;F24&amp;" + "&amp;F23&amp;" + "&amp;F25&amp;" - "&amp;F26</f>
        <v>A2 + A3 + A4 + A5 + A6 + A7 + A11 - A8</v>
      </c>
      <c r="J18" s="4601"/>
      <c r="K18" s="4119">
        <v>1</v>
      </c>
      <c r="L18" s="3168"/>
      <c r="M18" s="2765"/>
      <c r="N18" s="2765"/>
      <c r="O18" s="4591"/>
      <c r="P18" s="4608"/>
    </row>
    <row r="19" spans="1:16" ht="22" customHeight="1" x14ac:dyDescent="0.35">
      <c r="A19" s="5473"/>
      <c r="B19" s="5459"/>
      <c r="C19" s="5461"/>
      <c r="D19" s="4629" t="s">
        <v>3254</v>
      </c>
      <c r="E19" s="1757" t="s">
        <v>711</v>
      </c>
      <c r="F19" s="1818" t="s">
        <v>1080</v>
      </c>
      <c r="G19" s="1819" t="s">
        <v>16</v>
      </c>
      <c r="H19" s="1820"/>
      <c r="I19" s="2757"/>
      <c r="J19" s="1757"/>
      <c r="K19" s="3917">
        <v>1</v>
      </c>
      <c r="L19" s="4792"/>
      <c r="M19" s="1757"/>
      <c r="N19" s="1757"/>
      <c r="O19" s="2758"/>
      <c r="P19" s="4609"/>
    </row>
    <row r="20" spans="1:16" ht="22" customHeight="1" x14ac:dyDescent="0.35">
      <c r="A20" s="5473"/>
      <c r="B20" s="5459"/>
      <c r="C20" s="5461"/>
      <c r="D20" s="4630" t="s">
        <v>3255</v>
      </c>
      <c r="E20" s="1747" t="s">
        <v>711</v>
      </c>
      <c r="F20" s="1751" t="s">
        <v>1084</v>
      </c>
      <c r="G20" s="1829" t="s">
        <v>16</v>
      </c>
      <c r="H20" s="1830"/>
      <c r="I20" s="2759"/>
      <c r="J20" s="1747"/>
      <c r="K20" s="3913">
        <v>1</v>
      </c>
      <c r="L20" s="4793"/>
      <c r="M20" s="1747"/>
      <c r="N20" s="1747"/>
      <c r="O20" s="2760"/>
      <c r="P20" s="4610"/>
    </row>
    <row r="21" spans="1:16" ht="22" customHeight="1" x14ac:dyDescent="0.35">
      <c r="A21" s="5473"/>
      <c r="B21" s="5459"/>
      <c r="C21" s="5461"/>
      <c r="D21" s="4630" t="s">
        <v>723</v>
      </c>
      <c r="E21" s="1747" t="s">
        <v>711</v>
      </c>
      <c r="F21" s="1751" t="s">
        <v>1086</v>
      </c>
      <c r="G21" s="1829" t="s">
        <v>16</v>
      </c>
      <c r="H21" s="1830"/>
      <c r="I21" s="2759"/>
      <c r="J21" s="1747"/>
      <c r="K21" s="3913">
        <v>1</v>
      </c>
      <c r="L21" s="4793"/>
      <c r="M21" s="1747"/>
      <c r="N21" s="1747"/>
      <c r="O21" s="2760"/>
      <c r="P21" s="4610"/>
    </row>
    <row r="22" spans="1:16" ht="22" customHeight="1" x14ac:dyDescent="0.35">
      <c r="A22" s="5473"/>
      <c r="B22" s="5459"/>
      <c r="C22" s="5461"/>
      <c r="D22" s="4630" t="s">
        <v>3256</v>
      </c>
      <c r="E22" s="1747" t="s">
        <v>711</v>
      </c>
      <c r="F22" s="1751" t="s">
        <v>1082</v>
      </c>
      <c r="G22" s="1829" t="s">
        <v>16</v>
      </c>
      <c r="H22" s="1830"/>
      <c r="I22" s="2759"/>
      <c r="J22" s="1747"/>
      <c r="K22" s="3913">
        <v>1</v>
      </c>
      <c r="L22" s="4793"/>
      <c r="M22" s="1747"/>
      <c r="N22" s="1747"/>
      <c r="O22" s="2760"/>
      <c r="P22" s="4610"/>
    </row>
    <row r="23" spans="1:16" ht="22" customHeight="1" x14ac:dyDescent="0.35">
      <c r="A23" s="5473"/>
      <c r="B23" s="5459"/>
      <c r="C23" s="5461"/>
      <c r="D23" s="4630" t="s">
        <v>749</v>
      </c>
      <c r="E23" s="1747" t="s">
        <v>711</v>
      </c>
      <c r="F23" s="1751" t="s">
        <v>1093</v>
      </c>
      <c r="G23" s="1829" t="s">
        <v>16</v>
      </c>
      <c r="H23" s="1830"/>
      <c r="I23" s="2759"/>
      <c r="J23" s="1747"/>
      <c r="K23" s="3913">
        <v>1</v>
      </c>
      <c r="L23" s="4793"/>
      <c r="M23" s="1747"/>
      <c r="N23" s="1747"/>
      <c r="O23" s="2760"/>
      <c r="P23" s="4610"/>
    </row>
    <row r="24" spans="1:16" ht="22" customHeight="1" x14ac:dyDescent="0.35">
      <c r="A24" s="5473"/>
      <c r="B24" s="5459"/>
      <c r="C24" s="5461"/>
      <c r="D24" s="4630" t="s">
        <v>728</v>
      </c>
      <c r="E24" s="1747" t="s">
        <v>711</v>
      </c>
      <c r="F24" s="1751" t="s">
        <v>1088</v>
      </c>
      <c r="G24" s="1829" t="s">
        <v>16</v>
      </c>
      <c r="H24" s="1830"/>
      <c r="I24" s="2759"/>
      <c r="J24" s="1747"/>
      <c r="K24" s="3913">
        <v>1</v>
      </c>
      <c r="L24" s="4793"/>
      <c r="M24" s="1747"/>
      <c r="N24" s="1747"/>
      <c r="O24" s="2760"/>
      <c r="P24" s="4610"/>
    </row>
    <row r="25" spans="1:16" ht="22" customHeight="1" x14ac:dyDescent="0.35">
      <c r="A25" s="5473"/>
      <c r="B25" s="5459"/>
      <c r="C25" s="5461"/>
      <c r="D25" s="4631" t="s">
        <v>3257</v>
      </c>
      <c r="E25" s="1752" t="s">
        <v>711</v>
      </c>
      <c r="F25" s="1691" t="s">
        <v>3001</v>
      </c>
      <c r="G25" s="1829" t="s">
        <v>16</v>
      </c>
      <c r="H25" s="1830"/>
      <c r="I25" s="2761"/>
      <c r="J25" s="1752"/>
      <c r="K25" s="3931">
        <v>1</v>
      </c>
      <c r="L25" s="4794"/>
      <c r="M25" s="1752"/>
      <c r="N25" s="1752"/>
      <c r="O25" s="2762"/>
      <c r="P25" s="4611"/>
    </row>
    <row r="26" spans="1:16" ht="22" customHeight="1" thickBot="1" x14ac:dyDescent="0.4">
      <c r="A26" s="5473"/>
      <c r="B26" s="5459"/>
      <c r="C26" s="5461"/>
      <c r="D26" s="4629" t="s">
        <v>3258</v>
      </c>
      <c r="E26" s="1838" t="s">
        <v>713</v>
      </c>
      <c r="F26" s="2763" t="s">
        <v>1095</v>
      </c>
      <c r="G26" s="1829" t="s">
        <v>16</v>
      </c>
      <c r="H26" s="1830"/>
      <c r="I26" s="4585"/>
      <c r="J26" s="1838"/>
      <c r="K26" s="3932">
        <v>1</v>
      </c>
      <c r="L26" s="4795"/>
      <c r="M26" s="1838"/>
      <c r="N26" s="1838"/>
      <c r="O26" s="2764"/>
      <c r="P26" s="4612"/>
    </row>
    <row r="27" spans="1:16" ht="22" customHeight="1" x14ac:dyDescent="0.35">
      <c r="A27" s="5473"/>
      <c r="B27" s="5459"/>
      <c r="C27" s="5462" t="s">
        <v>3259</v>
      </c>
      <c r="D27" s="4628" t="s">
        <v>3259</v>
      </c>
      <c r="E27" s="2765" t="s">
        <v>714</v>
      </c>
      <c r="F27" s="2766" t="s">
        <v>3022</v>
      </c>
      <c r="G27" s="1871" t="s">
        <v>16</v>
      </c>
      <c r="H27" s="1872"/>
      <c r="I27" s="2769" t="str">
        <f>F29&amp;" + "&amp;F30&amp;" + "&amp;F31&amp;" + "&amp;F34&amp;" + "&amp;F32&amp;" + "&amp;F33&amp;" - "&amp;F35</f>
        <v>A13 + A14 + A15 + A16 + A17 + A18 - A19</v>
      </c>
      <c r="J27" s="4601"/>
      <c r="K27" s="4119">
        <v>1</v>
      </c>
      <c r="L27" s="3168"/>
      <c r="M27" s="2765"/>
      <c r="N27" s="2765"/>
      <c r="O27" s="4591"/>
      <c r="P27" s="4608"/>
    </row>
    <row r="28" spans="1:16" ht="22" customHeight="1" thickBot="1" x14ac:dyDescent="0.4">
      <c r="A28" s="5473"/>
      <c r="B28" s="5459"/>
      <c r="C28" s="5461"/>
      <c r="D28" s="4632" t="s">
        <v>3260</v>
      </c>
      <c r="E28" s="1569" t="s">
        <v>711</v>
      </c>
      <c r="F28" s="1495" t="s">
        <v>3261</v>
      </c>
      <c r="G28" s="1840" t="s">
        <v>16</v>
      </c>
      <c r="H28" s="1841"/>
      <c r="I28" s="1794"/>
      <c r="J28" s="1569"/>
      <c r="K28" s="4111">
        <v>2</v>
      </c>
      <c r="L28" s="4796"/>
      <c r="M28" s="1569"/>
      <c r="N28" s="1569"/>
      <c r="O28" s="2807"/>
      <c r="P28" s="4613"/>
    </row>
    <row r="29" spans="1:16" ht="22" customHeight="1" x14ac:dyDescent="0.35">
      <c r="A29" s="5473"/>
      <c r="B29" s="5459"/>
      <c r="C29" s="5461"/>
      <c r="D29" s="4629" t="s">
        <v>735</v>
      </c>
      <c r="E29" s="1757" t="s">
        <v>711</v>
      </c>
      <c r="F29" s="1818" t="s">
        <v>3023</v>
      </c>
      <c r="G29" s="2767" t="s">
        <v>16</v>
      </c>
      <c r="H29" s="2768"/>
      <c r="I29" s="2757"/>
      <c r="J29" s="1757"/>
      <c r="K29" s="3917">
        <v>1</v>
      </c>
      <c r="L29" s="4792"/>
      <c r="M29" s="1757"/>
      <c r="N29" s="1757"/>
      <c r="O29" s="2758"/>
      <c r="P29" s="4609"/>
    </row>
    <row r="30" spans="1:16" ht="22" customHeight="1" x14ac:dyDescent="0.35">
      <c r="A30" s="5473"/>
      <c r="B30" s="5459"/>
      <c r="C30" s="5461"/>
      <c r="D30" s="4630" t="s">
        <v>737</v>
      </c>
      <c r="E30" s="1747" t="s">
        <v>711</v>
      </c>
      <c r="F30" s="1751" t="s">
        <v>3262</v>
      </c>
      <c r="G30" s="1530" t="s">
        <v>16</v>
      </c>
      <c r="H30" s="1531"/>
      <c r="I30" s="2759"/>
      <c r="J30" s="1747"/>
      <c r="K30" s="3913">
        <v>1</v>
      </c>
      <c r="L30" s="4793"/>
      <c r="M30" s="1747"/>
      <c r="N30" s="1747"/>
      <c r="O30" s="2760"/>
      <c r="P30" s="4610"/>
    </row>
    <row r="31" spans="1:16" ht="22" customHeight="1" x14ac:dyDescent="0.35">
      <c r="A31" s="5473"/>
      <c r="B31" s="5459"/>
      <c r="C31" s="5461"/>
      <c r="D31" s="4630" t="s">
        <v>3263</v>
      </c>
      <c r="E31" s="1747" t="s">
        <v>711</v>
      </c>
      <c r="F31" s="1751" t="s">
        <v>3264</v>
      </c>
      <c r="G31" s="1819" t="s">
        <v>16</v>
      </c>
      <c r="H31" s="1820"/>
      <c r="I31" s="2759"/>
      <c r="J31" s="1747"/>
      <c r="K31" s="3913">
        <v>1</v>
      </c>
      <c r="L31" s="4793"/>
      <c r="M31" s="1747"/>
      <c r="N31" s="1747"/>
      <c r="O31" s="2760"/>
      <c r="P31" s="4610"/>
    </row>
    <row r="32" spans="1:16" ht="22" customHeight="1" x14ac:dyDescent="0.35">
      <c r="A32" s="5473"/>
      <c r="B32" s="5459"/>
      <c r="C32" s="5461"/>
      <c r="D32" s="4630" t="s">
        <v>746</v>
      </c>
      <c r="E32" s="1747" t="s">
        <v>711</v>
      </c>
      <c r="F32" s="1751" t="s">
        <v>3265</v>
      </c>
      <c r="G32" s="1829" t="s">
        <v>16</v>
      </c>
      <c r="H32" s="1830"/>
      <c r="I32" s="2759"/>
      <c r="J32" s="1747"/>
      <c r="K32" s="3913">
        <v>1</v>
      </c>
      <c r="L32" s="4793"/>
      <c r="M32" s="1747"/>
      <c r="N32" s="1747"/>
      <c r="O32" s="2760"/>
      <c r="P32" s="4610"/>
    </row>
    <row r="33" spans="1:16" ht="22" customHeight="1" x14ac:dyDescent="0.35">
      <c r="A33" s="5473"/>
      <c r="B33" s="5459"/>
      <c r="C33" s="5461"/>
      <c r="D33" s="4630" t="s">
        <v>749</v>
      </c>
      <c r="E33" s="1831" t="s">
        <v>711</v>
      </c>
      <c r="F33" s="1832" t="s">
        <v>3266</v>
      </c>
      <c r="G33" s="1829" t="s">
        <v>16</v>
      </c>
      <c r="H33" s="1830"/>
      <c r="I33" s="2799"/>
      <c r="J33" s="1831"/>
      <c r="K33" s="3914">
        <v>1</v>
      </c>
      <c r="L33" s="4797"/>
      <c r="M33" s="1831"/>
      <c r="N33" s="1831"/>
      <c r="O33" s="2800"/>
      <c r="P33" s="4614"/>
    </row>
    <row r="34" spans="1:16" ht="22" customHeight="1" x14ac:dyDescent="0.35">
      <c r="A34" s="5473"/>
      <c r="B34" s="5459"/>
      <c r="C34" s="5461"/>
      <c r="D34" s="4633" t="s">
        <v>743</v>
      </c>
      <c r="E34" s="1752" t="s">
        <v>711</v>
      </c>
      <c r="F34" s="1691" t="s">
        <v>3267</v>
      </c>
      <c r="G34" s="1829" t="s">
        <v>16</v>
      </c>
      <c r="H34" s="1830"/>
      <c r="I34" s="2761"/>
      <c r="J34" s="1752"/>
      <c r="K34" s="3931">
        <v>1</v>
      </c>
      <c r="L34" s="4794"/>
      <c r="M34" s="1752"/>
      <c r="N34" s="1752"/>
      <c r="O34" s="2762"/>
      <c r="P34" s="4611"/>
    </row>
    <row r="35" spans="1:16" ht="22" customHeight="1" thickBot="1" x14ac:dyDescent="0.4">
      <c r="A35" s="5473"/>
      <c r="B35" s="5459"/>
      <c r="C35" s="5461"/>
      <c r="D35" s="4629" t="s">
        <v>3268</v>
      </c>
      <c r="E35" s="1838" t="s">
        <v>713</v>
      </c>
      <c r="F35" s="2763" t="s">
        <v>3025</v>
      </c>
      <c r="G35" s="1829" t="s">
        <v>16</v>
      </c>
      <c r="H35" s="1830"/>
      <c r="I35" s="4585"/>
      <c r="J35" s="1838"/>
      <c r="K35" s="3932">
        <v>1</v>
      </c>
      <c r="L35" s="4795"/>
      <c r="M35" s="1838"/>
      <c r="N35" s="1838"/>
      <c r="O35" s="2764"/>
      <c r="P35" s="4612"/>
    </row>
    <row r="36" spans="1:16" ht="22" customHeight="1" x14ac:dyDescent="0.35">
      <c r="A36" s="5473"/>
      <c r="B36" s="5459"/>
      <c r="C36" s="5462" t="s">
        <v>3269</v>
      </c>
      <c r="D36" s="4628" t="s">
        <v>3269</v>
      </c>
      <c r="E36" s="2765" t="s">
        <v>714</v>
      </c>
      <c r="F36" s="2766" t="s">
        <v>3027</v>
      </c>
      <c r="G36" s="1871" t="s">
        <v>16</v>
      </c>
      <c r="H36" s="1872"/>
      <c r="I36" s="2768" t="str">
        <f>F37&amp;" + "&amp;F38&amp;" + "&amp;F39&amp;" + "&amp;F40&amp;" + "&amp;F41&amp;" - "&amp;F42</f>
        <v>A32 + A33 + A34 + A35 + A36 - A37</v>
      </c>
      <c r="J36" s="4601"/>
      <c r="K36" s="4119">
        <v>1</v>
      </c>
      <c r="L36" s="3168"/>
      <c r="M36" s="2765"/>
      <c r="N36" s="2765"/>
      <c r="O36" s="4591"/>
      <c r="P36" s="4608"/>
    </row>
    <row r="37" spans="1:16" ht="22" customHeight="1" thickBot="1" x14ac:dyDescent="0.4">
      <c r="A37" s="5473"/>
      <c r="B37" s="5459"/>
      <c r="C37" s="5461"/>
      <c r="D37" s="4629" t="s">
        <v>3270</v>
      </c>
      <c r="E37" s="1757" t="s">
        <v>711</v>
      </c>
      <c r="F37" s="1818" t="s">
        <v>3271</v>
      </c>
      <c r="G37" s="1840" t="s">
        <v>16</v>
      </c>
      <c r="H37" s="1841"/>
      <c r="I37" s="2757"/>
      <c r="J37" s="1757"/>
      <c r="K37" s="3917">
        <v>1</v>
      </c>
      <c r="L37" s="4792"/>
      <c r="M37" s="1757"/>
      <c r="N37" s="1757"/>
      <c r="O37" s="2758"/>
      <c r="P37" s="4609"/>
    </row>
    <row r="38" spans="1:16" ht="22" customHeight="1" x14ac:dyDescent="0.35">
      <c r="A38" s="5473"/>
      <c r="B38" s="5459"/>
      <c r="C38" s="5461"/>
      <c r="D38" s="4634" t="s">
        <v>759</v>
      </c>
      <c r="E38" s="1747" t="s">
        <v>711</v>
      </c>
      <c r="F38" s="1751" t="s">
        <v>3272</v>
      </c>
      <c r="G38" s="2773" t="s">
        <v>16</v>
      </c>
      <c r="H38" s="2774"/>
      <c r="I38" s="2759"/>
      <c r="J38" s="1747"/>
      <c r="K38" s="3913">
        <v>1</v>
      </c>
      <c r="L38" s="4793"/>
      <c r="M38" s="1747"/>
      <c r="N38" s="1747"/>
      <c r="O38" s="2760"/>
      <c r="P38" s="4610"/>
    </row>
    <row r="39" spans="1:16" ht="22" customHeight="1" x14ac:dyDescent="0.35">
      <c r="A39" s="5473"/>
      <c r="B39" s="5459"/>
      <c r="C39" s="5461"/>
      <c r="D39" s="4630" t="s">
        <v>762</v>
      </c>
      <c r="E39" s="1747" t="s">
        <v>711</v>
      </c>
      <c r="F39" s="1751" t="s">
        <v>3273</v>
      </c>
      <c r="G39" s="1827" t="s">
        <v>16</v>
      </c>
      <c r="H39" s="1524"/>
      <c r="I39" s="2759"/>
      <c r="J39" s="1747"/>
      <c r="K39" s="3913">
        <v>1</v>
      </c>
      <c r="L39" s="4793"/>
      <c r="M39" s="1747"/>
      <c r="N39" s="1747"/>
      <c r="O39" s="2760"/>
      <c r="P39" s="4610"/>
    </row>
    <row r="40" spans="1:16" ht="22" customHeight="1" x14ac:dyDescent="0.35">
      <c r="A40" s="5473"/>
      <c r="B40" s="5459"/>
      <c r="C40" s="5461"/>
      <c r="D40" s="4634" t="s">
        <v>765</v>
      </c>
      <c r="E40" s="1747" t="s">
        <v>711</v>
      </c>
      <c r="F40" s="1751" t="s">
        <v>3274</v>
      </c>
      <c r="G40" s="1829" t="s">
        <v>16</v>
      </c>
      <c r="H40" s="1830"/>
      <c r="I40" s="2757"/>
      <c r="J40" s="1747"/>
      <c r="K40" s="3913">
        <v>1</v>
      </c>
      <c r="L40" s="4793"/>
      <c r="M40" s="1747"/>
      <c r="N40" s="1747"/>
      <c r="O40" s="2760"/>
      <c r="P40" s="4610"/>
    </row>
    <row r="41" spans="1:16" ht="22" customHeight="1" x14ac:dyDescent="0.35">
      <c r="A41" s="5473"/>
      <c r="B41" s="5459"/>
      <c r="C41" s="5461"/>
      <c r="D41" s="4633" t="s">
        <v>1660</v>
      </c>
      <c r="E41" s="1752" t="s">
        <v>711</v>
      </c>
      <c r="F41" s="1691" t="s">
        <v>3275</v>
      </c>
      <c r="G41" s="1829" t="s">
        <v>16</v>
      </c>
      <c r="H41" s="1830"/>
      <c r="I41" s="2761"/>
      <c r="J41" s="1752"/>
      <c r="K41" s="3931">
        <v>1</v>
      </c>
      <c r="L41" s="4794"/>
      <c r="M41" s="1752"/>
      <c r="N41" s="1752"/>
      <c r="O41" s="2762"/>
      <c r="P41" s="4611"/>
    </row>
    <row r="42" spans="1:16" ht="22" customHeight="1" thickBot="1" x14ac:dyDescent="0.4">
      <c r="A42" s="5473"/>
      <c r="B42" s="5459"/>
      <c r="C42" s="5461"/>
      <c r="D42" s="4629" t="s">
        <v>3276</v>
      </c>
      <c r="E42" s="1838" t="s">
        <v>713</v>
      </c>
      <c r="F42" s="2763" t="s">
        <v>3029</v>
      </c>
      <c r="G42" s="1829" t="s">
        <v>16</v>
      </c>
      <c r="H42" s="1830"/>
      <c r="I42" s="4585"/>
      <c r="J42" s="1838"/>
      <c r="K42" s="3932">
        <v>1</v>
      </c>
      <c r="L42" s="4795"/>
      <c r="M42" s="1838"/>
      <c r="N42" s="1838"/>
      <c r="O42" s="2764"/>
      <c r="P42" s="4612"/>
    </row>
    <row r="43" spans="1:16" ht="22" customHeight="1" thickBot="1" x14ac:dyDescent="0.4">
      <c r="A43" s="5473"/>
      <c r="B43" s="5460"/>
      <c r="C43" s="4626" t="s">
        <v>3277</v>
      </c>
      <c r="D43" s="4635" t="s">
        <v>3278</v>
      </c>
      <c r="E43" s="2777" t="s">
        <v>714</v>
      </c>
      <c r="F43" s="2778" t="s">
        <v>3032</v>
      </c>
      <c r="G43" s="1871" t="s">
        <v>16</v>
      </c>
      <c r="H43" s="1872"/>
      <c r="I43" s="2781"/>
      <c r="J43" s="2777"/>
      <c r="K43" s="4126">
        <v>1</v>
      </c>
      <c r="L43" s="4798"/>
      <c r="M43" s="2777"/>
      <c r="N43" s="2777"/>
      <c r="O43" s="2782"/>
      <c r="P43" s="4615"/>
    </row>
    <row r="44" spans="1:16" ht="22" customHeight="1" thickTop="1" thickBot="1" x14ac:dyDescent="0.4">
      <c r="A44" s="5473"/>
      <c r="B44" s="5458" t="s">
        <v>3279</v>
      </c>
      <c r="C44" s="4579" t="s">
        <v>78</v>
      </c>
      <c r="D44" s="4636" t="s">
        <v>3280</v>
      </c>
      <c r="E44" s="2783" t="s">
        <v>714</v>
      </c>
      <c r="F44" s="2784" t="s">
        <v>3281</v>
      </c>
      <c r="G44" s="1840" t="s">
        <v>16</v>
      </c>
      <c r="H44" s="1841"/>
      <c r="I44" s="2787" t="str">
        <f>F45&amp;" + "&amp;F52&amp;" + "&amp;F66</f>
        <v>A40 + A82 + A70</v>
      </c>
      <c r="J44" s="2783"/>
      <c r="K44" s="3920">
        <v>1</v>
      </c>
      <c r="L44" s="4799"/>
      <c r="M44" s="2783"/>
      <c r="N44" s="2783"/>
      <c r="O44" s="4592"/>
      <c r="P44" s="4616"/>
    </row>
    <row r="45" spans="1:16" ht="22" customHeight="1" thickBot="1" x14ac:dyDescent="0.4">
      <c r="A45" s="5473"/>
      <c r="B45" s="5459"/>
      <c r="C45" s="5461" t="s">
        <v>3282</v>
      </c>
      <c r="D45" s="4628" t="s">
        <v>3282</v>
      </c>
      <c r="E45" s="2765" t="s">
        <v>714</v>
      </c>
      <c r="F45" s="2766" t="s">
        <v>3033</v>
      </c>
      <c r="G45" s="2779" t="s">
        <v>16</v>
      </c>
      <c r="H45" s="2780"/>
      <c r="I45" s="2769" t="str">
        <f>F46&amp;" + "&amp;F47&amp;" + "&amp;F48&amp;" + "&amp;F49&amp;" + "&amp;F50&amp;" - "&amp;F51</f>
        <v>A41 + A42 + A43 + A44 + A45 - A46</v>
      </c>
      <c r="J45" s="4601"/>
      <c r="K45" s="4119">
        <v>1</v>
      </c>
      <c r="L45" s="3168"/>
      <c r="M45" s="2765"/>
      <c r="N45" s="2765"/>
      <c r="O45" s="4591"/>
      <c r="P45" s="4608"/>
    </row>
    <row r="46" spans="1:16" ht="22" customHeight="1" thickTop="1" thickBot="1" x14ac:dyDescent="0.4">
      <c r="A46" s="5473"/>
      <c r="B46" s="5459"/>
      <c r="C46" s="5461"/>
      <c r="D46" s="4629" t="s">
        <v>3283</v>
      </c>
      <c r="E46" s="1757" t="s">
        <v>711</v>
      </c>
      <c r="F46" s="1818" t="s">
        <v>3284</v>
      </c>
      <c r="G46" s="2785" t="s">
        <v>16</v>
      </c>
      <c r="H46" s="2786"/>
      <c r="I46" s="2757"/>
      <c r="J46" s="1757"/>
      <c r="K46" s="3917">
        <v>1</v>
      </c>
      <c r="L46" s="4792"/>
      <c r="M46" s="1757"/>
      <c r="N46" s="1757"/>
      <c r="O46" s="2758"/>
      <c r="P46" s="4609"/>
    </row>
    <row r="47" spans="1:16" ht="22" customHeight="1" x14ac:dyDescent="0.35">
      <c r="A47" s="5473"/>
      <c r="B47" s="5459"/>
      <c r="C47" s="5461"/>
      <c r="D47" s="4630" t="s">
        <v>3285</v>
      </c>
      <c r="E47" s="1747" t="s">
        <v>711</v>
      </c>
      <c r="F47" s="1751" t="s">
        <v>3286</v>
      </c>
      <c r="G47" s="2790" t="s">
        <v>16</v>
      </c>
      <c r="H47" s="2791"/>
      <c r="I47" s="2759"/>
      <c r="J47" s="1747"/>
      <c r="K47" s="3913">
        <v>1</v>
      </c>
      <c r="L47" s="4793"/>
      <c r="M47" s="1747"/>
      <c r="N47" s="1747"/>
      <c r="O47" s="2760"/>
      <c r="P47" s="4610"/>
    </row>
    <row r="48" spans="1:16" ht="22" customHeight="1" x14ac:dyDescent="0.35">
      <c r="A48" s="5473"/>
      <c r="B48" s="5459"/>
      <c r="C48" s="5461"/>
      <c r="D48" s="4630" t="s">
        <v>3287</v>
      </c>
      <c r="E48" s="1747" t="s">
        <v>711</v>
      </c>
      <c r="F48" s="1751" t="s">
        <v>3288</v>
      </c>
      <c r="G48" s="1827" t="s">
        <v>16</v>
      </c>
      <c r="H48" s="1524"/>
      <c r="I48" s="2759"/>
      <c r="J48" s="1747"/>
      <c r="K48" s="3913">
        <v>1</v>
      </c>
      <c r="L48" s="4793"/>
      <c r="M48" s="1747"/>
      <c r="N48" s="1747"/>
      <c r="O48" s="2760"/>
      <c r="P48" s="4610"/>
    </row>
    <row r="49" spans="1:16" ht="22" customHeight="1" x14ac:dyDescent="0.35">
      <c r="A49" s="5473"/>
      <c r="B49" s="5459"/>
      <c r="C49" s="5461"/>
      <c r="D49" s="4630" t="s">
        <v>786</v>
      </c>
      <c r="E49" s="1747" t="s">
        <v>711</v>
      </c>
      <c r="F49" s="1751" t="s">
        <v>3289</v>
      </c>
      <c r="G49" s="1829" t="s">
        <v>16</v>
      </c>
      <c r="H49" s="1830"/>
      <c r="I49" s="2759"/>
      <c r="J49" s="1747"/>
      <c r="K49" s="3913">
        <v>1</v>
      </c>
      <c r="L49" s="4793"/>
      <c r="M49" s="1747"/>
      <c r="N49" s="1747"/>
      <c r="O49" s="2760"/>
      <c r="P49" s="4610"/>
    </row>
    <row r="50" spans="1:16" ht="22" customHeight="1" x14ac:dyDescent="0.35">
      <c r="A50" s="5473"/>
      <c r="B50" s="5459"/>
      <c r="C50" s="5461"/>
      <c r="D50" s="4633" t="s">
        <v>789</v>
      </c>
      <c r="E50" s="1752" t="s">
        <v>711</v>
      </c>
      <c r="F50" s="1691" t="s">
        <v>3290</v>
      </c>
      <c r="G50" s="1829" t="s">
        <v>16</v>
      </c>
      <c r="H50" s="1830"/>
      <c r="I50" s="2761"/>
      <c r="J50" s="1752"/>
      <c r="K50" s="3931">
        <v>1</v>
      </c>
      <c r="L50" s="4794"/>
      <c r="M50" s="1752"/>
      <c r="N50" s="1752"/>
      <c r="O50" s="2762"/>
      <c r="P50" s="4611"/>
    </row>
    <row r="51" spans="1:16" ht="22" customHeight="1" thickBot="1" x14ac:dyDescent="0.4">
      <c r="A51" s="5473"/>
      <c r="B51" s="5459"/>
      <c r="C51" s="5461"/>
      <c r="D51" s="4629" t="s">
        <v>3291</v>
      </c>
      <c r="E51" s="1838" t="s">
        <v>713</v>
      </c>
      <c r="F51" s="2763" t="s">
        <v>3035</v>
      </c>
      <c r="G51" s="1829" t="s">
        <v>16</v>
      </c>
      <c r="H51" s="1830"/>
      <c r="I51" s="4585"/>
      <c r="J51" s="1838"/>
      <c r="K51" s="3932">
        <v>1</v>
      </c>
      <c r="L51" s="4795"/>
      <c r="M51" s="1838"/>
      <c r="N51" s="1838"/>
      <c r="O51" s="2764"/>
      <c r="P51" s="4612"/>
    </row>
    <row r="52" spans="1:16" ht="22" customHeight="1" x14ac:dyDescent="0.35">
      <c r="A52" s="5473"/>
      <c r="B52" s="5459"/>
      <c r="C52" s="5463" t="s">
        <v>3292</v>
      </c>
      <c r="D52" s="3169" t="s">
        <v>3292</v>
      </c>
      <c r="E52" s="2771" t="s">
        <v>714</v>
      </c>
      <c r="F52" s="2772" t="s">
        <v>3036</v>
      </c>
      <c r="G52" s="1871" t="s">
        <v>16</v>
      </c>
      <c r="H52" s="1872"/>
      <c r="I52" s="2793" t="str">
        <f>F53&amp;" + "&amp;F56</f>
        <v>A50 + A60</v>
      </c>
      <c r="J52" s="4602"/>
      <c r="K52" s="3921">
        <v>1</v>
      </c>
      <c r="L52" s="3169"/>
      <c r="M52" s="2771"/>
      <c r="N52" s="2771"/>
      <c r="O52" s="4593"/>
      <c r="P52" s="4617"/>
    </row>
    <row r="53" spans="1:16" ht="22" customHeight="1" thickBot="1" x14ac:dyDescent="0.4">
      <c r="A53" s="5473"/>
      <c r="B53" s="5459"/>
      <c r="C53" s="5447"/>
      <c r="D53" s="4637" t="s">
        <v>3293</v>
      </c>
      <c r="E53" s="2794" t="s">
        <v>714</v>
      </c>
      <c r="F53" s="2795" t="s">
        <v>3294</v>
      </c>
      <c r="G53" s="1840" t="s">
        <v>16</v>
      </c>
      <c r="H53" s="1841"/>
      <c r="I53" s="3293" t="str">
        <f>F54</f>
        <v>A52</v>
      </c>
      <c r="J53" s="4603"/>
      <c r="K53" s="3926">
        <v>1</v>
      </c>
      <c r="L53" s="3171"/>
      <c r="M53" s="2794"/>
      <c r="N53" s="2794"/>
      <c r="O53" s="4594"/>
      <c r="P53" s="4618"/>
    </row>
    <row r="54" spans="1:16" ht="22" customHeight="1" x14ac:dyDescent="0.35">
      <c r="A54" s="5473"/>
      <c r="B54" s="5459"/>
      <c r="C54" s="5447"/>
      <c r="D54" s="4638" t="s">
        <v>3295</v>
      </c>
      <c r="E54" s="1752" t="s">
        <v>711</v>
      </c>
      <c r="F54" s="1691" t="s">
        <v>3037</v>
      </c>
      <c r="G54" s="2773" t="s">
        <v>16</v>
      </c>
      <c r="H54" s="2774"/>
      <c r="I54" s="2759"/>
      <c r="J54" s="1752"/>
      <c r="K54" s="3913">
        <v>1</v>
      </c>
      <c r="L54" s="4794"/>
      <c r="M54" s="1752"/>
      <c r="N54" s="1752"/>
      <c r="O54" s="2762"/>
      <c r="P54" s="4611"/>
    </row>
    <row r="55" spans="1:16" ht="22" customHeight="1" thickBot="1" x14ac:dyDescent="0.4">
      <c r="A55" s="5473"/>
      <c r="B55" s="5459"/>
      <c r="C55" s="5447"/>
      <c r="D55" s="4639" t="s">
        <v>3038</v>
      </c>
      <c r="E55" s="4580" t="s">
        <v>713</v>
      </c>
      <c r="F55" s="3292" t="s">
        <v>3039</v>
      </c>
      <c r="G55" s="2796" t="s">
        <v>16</v>
      </c>
      <c r="H55" s="2797"/>
      <c r="I55" s="2775"/>
      <c r="J55" s="4580"/>
      <c r="K55" s="4022">
        <v>1</v>
      </c>
      <c r="L55" s="4800"/>
      <c r="M55" s="4580"/>
      <c r="N55" s="4580"/>
      <c r="O55" s="4595"/>
      <c r="P55" s="4619"/>
    </row>
    <row r="56" spans="1:16" ht="22" customHeight="1" x14ac:dyDescent="0.35">
      <c r="A56" s="5473"/>
      <c r="B56" s="5459"/>
      <c r="C56" s="5447"/>
      <c r="D56" s="4640" t="s">
        <v>3296</v>
      </c>
      <c r="E56" s="2803" t="s">
        <v>714</v>
      </c>
      <c r="F56" s="2804" t="s">
        <v>3297</v>
      </c>
      <c r="G56" s="1819" t="s">
        <v>16</v>
      </c>
      <c r="H56" s="1820"/>
      <c r="I56" s="3297" t="str">
        <f>F57&amp;" + "&amp;F58&amp;" + "&amp;F59&amp;" + "&amp;F60&amp;" + "&amp;F61&amp;" + "&amp;F62&amp;" - "&amp;F65</f>
        <v>A51 + A53 + A63 + A64 + A71 + A61 - A65</v>
      </c>
      <c r="J56" s="4604"/>
      <c r="K56" s="4119">
        <v>1</v>
      </c>
      <c r="L56" s="3173"/>
      <c r="M56" s="2803"/>
      <c r="N56" s="2803"/>
      <c r="O56" s="4596"/>
      <c r="P56" s="4620"/>
    </row>
    <row r="57" spans="1:16" ht="22" customHeight="1" x14ac:dyDescent="0.35">
      <c r="A57" s="5473"/>
      <c r="B57" s="5459"/>
      <c r="C57" s="5447"/>
      <c r="D57" s="4646" t="s">
        <v>3298</v>
      </c>
      <c r="E57" s="1757" t="s">
        <v>711</v>
      </c>
      <c r="F57" s="1818" t="s">
        <v>3299</v>
      </c>
      <c r="G57" s="1829" t="s">
        <v>16</v>
      </c>
      <c r="H57" s="1830"/>
      <c r="I57" s="2757"/>
      <c r="J57" s="1757"/>
      <c r="K57" s="3917">
        <v>1</v>
      </c>
      <c r="L57" s="4792"/>
      <c r="M57" s="1757"/>
      <c r="N57" s="1757"/>
      <c r="O57" s="2758"/>
      <c r="P57" s="4609"/>
    </row>
    <row r="58" spans="1:16" ht="22" customHeight="1" x14ac:dyDescent="0.35">
      <c r="A58" s="5473"/>
      <c r="B58" s="5459"/>
      <c r="C58" s="5447"/>
      <c r="D58" s="4634" t="s">
        <v>3300</v>
      </c>
      <c r="E58" s="1747" t="s">
        <v>711</v>
      </c>
      <c r="F58" s="1751" t="s">
        <v>3301</v>
      </c>
      <c r="G58" s="1833" t="s">
        <v>16</v>
      </c>
      <c r="H58" s="1834"/>
      <c r="I58" s="2759"/>
      <c r="J58" s="1747"/>
      <c r="K58" s="3913">
        <v>1</v>
      </c>
      <c r="L58" s="4793"/>
      <c r="M58" s="1747"/>
      <c r="N58" s="1747"/>
      <c r="O58" s="2760"/>
      <c r="P58" s="4610"/>
    </row>
    <row r="59" spans="1:16" ht="22" customHeight="1" thickBot="1" x14ac:dyDescent="0.4">
      <c r="A59" s="5473"/>
      <c r="B59" s="5459"/>
      <c r="C59" s="5447"/>
      <c r="D59" s="4629" t="s">
        <v>1711</v>
      </c>
      <c r="E59" s="1757" t="s">
        <v>711</v>
      </c>
      <c r="F59" s="1818" t="s">
        <v>3302</v>
      </c>
      <c r="G59" s="2801" t="s">
        <v>16</v>
      </c>
      <c r="H59" s="1524"/>
      <c r="I59" s="2757"/>
      <c r="J59" s="1757"/>
      <c r="K59" s="3917">
        <v>1</v>
      </c>
      <c r="L59" s="4792"/>
      <c r="M59" s="1757"/>
      <c r="N59" s="1757"/>
      <c r="O59" s="2758"/>
      <c r="P59" s="4609"/>
    </row>
    <row r="60" spans="1:16" ht="22" customHeight="1" x14ac:dyDescent="0.35">
      <c r="A60" s="5473"/>
      <c r="B60" s="5459"/>
      <c r="C60" s="5447"/>
      <c r="D60" s="4630" t="s">
        <v>3303</v>
      </c>
      <c r="E60" s="1747" t="s">
        <v>711</v>
      </c>
      <c r="F60" s="1751" t="s">
        <v>3304</v>
      </c>
      <c r="G60" s="2805" t="s">
        <v>16</v>
      </c>
      <c r="H60" s="2806"/>
      <c r="I60" s="2759"/>
      <c r="J60" s="1747"/>
      <c r="K60" s="3913">
        <v>1</v>
      </c>
      <c r="L60" s="4793"/>
      <c r="M60" s="1747"/>
      <c r="N60" s="1747"/>
      <c r="O60" s="2760"/>
      <c r="P60" s="4610"/>
    </row>
    <row r="61" spans="1:16" ht="22" customHeight="1" x14ac:dyDescent="0.35">
      <c r="A61" s="5473"/>
      <c r="B61" s="5459"/>
      <c r="C61" s="5447"/>
      <c r="D61" s="4630" t="s">
        <v>3305</v>
      </c>
      <c r="E61" s="1747" t="s">
        <v>711</v>
      </c>
      <c r="F61" s="1751" t="s">
        <v>3306</v>
      </c>
      <c r="G61" s="1819" t="s">
        <v>16</v>
      </c>
      <c r="H61" s="1820"/>
      <c r="I61" s="2759"/>
      <c r="J61" s="1747"/>
      <c r="K61" s="3913">
        <v>1</v>
      </c>
      <c r="L61" s="4793"/>
      <c r="M61" s="1747"/>
      <c r="N61" s="1747"/>
      <c r="O61" s="2760"/>
      <c r="P61" s="4610"/>
    </row>
    <row r="62" spans="1:16" ht="22" customHeight="1" x14ac:dyDescent="0.35">
      <c r="A62" s="5473"/>
      <c r="B62" s="5459"/>
      <c r="C62" s="5447"/>
      <c r="D62" s="4634" t="s">
        <v>3307</v>
      </c>
      <c r="E62" s="1747" t="s">
        <v>711</v>
      </c>
      <c r="F62" s="1751" t="s">
        <v>3308</v>
      </c>
      <c r="G62" s="1829" t="s">
        <v>16</v>
      </c>
      <c r="H62" s="1830"/>
      <c r="I62" s="2759"/>
      <c r="J62" s="1747"/>
      <c r="K62" s="3913">
        <v>1</v>
      </c>
      <c r="L62" s="4793"/>
      <c r="M62" s="1747"/>
      <c r="N62" s="1747"/>
      <c r="O62" s="2760"/>
      <c r="P62" s="4610"/>
    </row>
    <row r="63" spans="1:16" ht="22" customHeight="1" x14ac:dyDescent="0.35">
      <c r="A63" s="5473"/>
      <c r="B63" s="5459"/>
      <c r="C63" s="5447"/>
      <c r="D63" s="4641" t="s">
        <v>3309</v>
      </c>
      <c r="E63" s="1565" t="s">
        <v>711</v>
      </c>
      <c r="F63" s="1566" t="s">
        <v>3310</v>
      </c>
      <c r="G63" s="1829" t="s">
        <v>16</v>
      </c>
      <c r="H63" s="1830"/>
      <c r="I63" s="4586"/>
      <c r="J63" s="1565"/>
      <c r="K63" s="4132">
        <v>2</v>
      </c>
      <c r="L63" s="4801"/>
      <c r="M63" s="1565"/>
      <c r="N63" s="1565"/>
      <c r="O63" s="4597"/>
      <c r="P63" s="4621"/>
    </row>
    <row r="64" spans="1:16" ht="22" customHeight="1" x14ac:dyDescent="0.35">
      <c r="A64" s="5473"/>
      <c r="B64" s="5459"/>
      <c r="C64" s="5447"/>
      <c r="D64" s="4642" t="s">
        <v>3311</v>
      </c>
      <c r="E64" s="1569" t="s">
        <v>711</v>
      </c>
      <c r="F64" s="1495" t="s">
        <v>3312</v>
      </c>
      <c r="G64" s="1871" t="s">
        <v>16</v>
      </c>
      <c r="H64" s="1872"/>
      <c r="I64" s="2770"/>
      <c r="J64" s="1569"/>
      <c r="K64" s="4129">
        <v>2</v>
      </c>
      <c r="L64" s="4796"/>
      <c r="M64" s="1569"/>
      <c r="N64" s="1569"/>
      <c r="O64" s="2807"/>
      <c r="P64" s="4613"/>
    </row>
    <row r="65" spans="1:16" ht="22" customHeight="1" thickBot="1" x14ac:dyDescent="0.4">
      <c r="A65" s="5473"/>
      <c r="B65" s="5459"/>
      <c r="C65" s="5464"/>
      <c r="D65" s="4647" t="s">
        <v>3313</v>
      </c>
      <c r="E65" s="3295" t="s">
        <v>713</v>
      </c>
      <c r="F65" s="3296" t="s">
        <v>3043</v>
      </c>
      <c r="G65" s="1829" t="s">
        <v>16</v>
      </c>
      <c r="H65" s="1830"/>
      <c r="I65" s="2757"/>
      <c r="J65" s="3295"/>
      <c r="K65" s="3917">
        <v>1</v>
      </c>
      <c r="L65" s="4802"/>
      <c r="M65" s="3295"/>
      <c r="N65" s="3295"/>
      <c r="O65" s="4598"/>
      <c r="P65" s="4622"/>
    </row>
    <row r="66" spans="1:16" ht="22" customHeight="1" x14ac:dyDescent="0.35">
      <c r="A66" s="5473"/>
      <c r="B66" s="5459"/>
      <c r="C66" s="5463" t="s">
        <v>126</v>
      </c>
      <c r="D66" s="3174" t="s">
        <v>126</v>
      </c>
      <c r="E66" s="2771" t="s">
        <v>714</v>
      </c>
      <c r="F66" s="2772" t="s">
        <v>3006</v>
      </c>
      <c r="G66" s="1753" t="s">
        <v>16</v>
      </c>
      <c r="H66" s="1872"/>
      <c r="I66" s="2793" t="str">
        <f>F67&amp;" + "&amp;F68&amp;" - "&amp;F69</f>
        <v>A73 + A74 - A75</v>
      </c>
      <c r="J66" s="4602"/>
      <c r="K66" s="3921">
        <v>1</v>
      </c>
      <c r="L66" s="3169"/>
      <c r="M66" s="2771"/>
      <c r="N66" s="2771"/>
      <c r="O66" s="4593"/>
      <c r="P66" s="4617"/>
    </row>
    <row r="67" spans="1:16" ht="22" customHeight="1" thickBot="1" x14ac:dyDescent="0.4">
      <c r="A67" s="5473"/>
      <c r="B67" s="5459"/>
      <c r="C67" s="5447"/>
      <c r="D67" s="4643" t="s">
        <v>2265</v>
      </c>
      <c r="E67" s="1825" t="s">
        <v>711</v>
      </c>
      <c r="F67" s="1826" t="s">
        <v>3044</v>
      </c>
      <c r="G67" s="2808" t="s">
        <v>16</v>
      </c>
      <c r="H67" s="1820"/>
      <c r="I67" s="2775"/>
      <c r="J67" s="1825"/>
      <c r="K67" s="4022">
        <v>1</v>
      </c>
      <c r="L67" s="4803"/>
      <c r="M67" s="1825"/>
      <c r="N67" s="1825"/>
      <c r="O67" s="2776"/>
      <c r="P67" s="4623"/>
    </row>
    <row r="68" spans="1:16" ht="22" customHeight="1" x14ac:dyDescent="0.35">
      <c r="A68" s="5473"/>
      <c r="B68" s="5459"/>
      <c r="C68" s="5447"/>
      <c r="D68" s="4631" t="s">
        <v>808</v>
      </c>
      <c r="E68" s="1752" t="s">
        <v>711</v>
      </c>
      <c r="F68" s="1691" t="s">
        <v>3045</v>
      </c>
      <c r="G68" s="2773" t="s">
        <v>16</v>
      </c>
      <c r="H68" s="2774"/>
      <c r="I68" s="2761"/>
      <c r="J68" s="1752"/>
      <c r="K68" s="3931">
        <v>1</v>
      </c>
      <c r="L68" s="4794"/>
      <c r="M68" s="1752"/>
      <c r="N68" s="1752"/>
      <c r="O68" s="2762"/>
      <c r="P68" s="4611"/>
    </row>
    <row r="69" spans="1:16" ht="22" customHeight="1" thickBot="1" x14ac:dyDescent="0.4">
      <c r="A69" s="5473"/>
      <c r="B69" s="5460"/>
      <c r="C69" s="5465"/>
      <c r="D69" s="4629" t="s">
        <v>3314</v>
      </c>
      <c r="E69" s="1838" t="s">
        <v>713</v>
      </c>
      <c r="F69" s="2763" t="s">
        <v>3046</v>
      </c>
      <c r="G69" s="1827" t="s">
        <v>16</v>
      </c>
      <c r="H69" s="1524"/>
      <c r="I69" s="4585"/>
      <c r="J69" s="1838"/>
      <c r="K69" s="3932">
        <v>1</v>
      </c>
      <c r="L69" s="4795"/>
      <c r="M69" s="1838"/>
      <c r="N69" s="1838"/>
      <c r="O69" s="2764"/>
      <c r="P69" s="4612"/>
    </row>
    <row r="70" spans="1:16" ht="22" customHeight="1" thickTop="1" x14ac:dyDescent="0.35">
      <c r="A70" s="5473"/>
      <c r="B70" s="5458" t="s">
        <v>3315</v>
      </c>
      <c r="C70" s="5446" t="s">
        <v>3315</v>
      </c>
      <c r="D70" s="3176" t="s">
        <v>3316</v>
      </c>
      <c r="E70" s="2811" t="s">
        <v>714</v>
      </c>
      <c r="F70" s="2812" t="s">
        <v>3047</v>
      </c>
      <c r="G70" s="1871" t="s">
        <v>16</v>
      </c>
      <c r="H70" s="1872"/>
      <c r="I70" s="2815" t="str">
        <f>F71&amp;" + "&amp;F72&amp;" + "&amp;F73</f>
        <v>A62 + A9 + A10</v>
      </c>
      <c r="J70" s="4605"/>
      <c r="K70" s="4125">
        <v>1</v>
      </c>
      <c r="L70" s="3176"/>
      <c r="M70" s="2811"/>
      <c r="N70" s="2811"/>
      <c r="O70" s="4599"/>
      <c r="P70" s="4624"/>
    </row>
    <row r="71" spans="1:16" ht="22" customHeight="1" thickBot="1" x14ac:dyDescent="0.4">
      <c r="A71" s="5473"/>
      <c r="B71" s="5459"/>
      <c r="C71" s="5447"/>
      <c r="D71" s="4644" t="s">
        <v>3317</v>
      </c>
      <c r="E71" s="1464" t="s">
        <v>3318</v>
      </c>
      <c r="F71" s="1465" t="s">
        <v>3319</v>
      </c>
      <c r="G71" s="1840" t="s">
        <v>16</v>
      </c>
      <c r="H71" s="1841"/>
      <c r="I71" s="1468"/>
      <c r="J71" s="1464"/>
      <c r="K71" s="4020">
        <v>1</v>
      </c>
      <c r="L71" s="4804"/>
      <c r="M71" s="1464"/>
      <c r="N71" s="1464"/>
      <c r="O71" s="4649"/>
      <c r="P71" s="4650"/>
    </row>
    <row r="72" spans="1:16" ht="22" customHeight="1" thickTop="1" x14ac:dyDescent="0.35">
      <c r="A72" s="5473"/>
      <c r="B72" s="5459"/>
      <c r="C72" s="5447"/>
      <c r="D72" s="4634" t="s">
        <v>3320</v>
      </c>
      <c r="E72" s="1747" t="s">
        <v>3318</v>
      </c>
      <c r="F72" s="1751" t="s">
        <v>1090</v>
      </c>
      <c r="G72" s="2813" t="s">
        <v>16</v>
      </c>
      <c r="H72" s="2814"/>
      <c r="I72" s="2759"/>
      <c r="J72" s="1747"/>
      <c r="K72" s="3913">
        <v>1</v>
      </c>
      <c r="L72" s="4793"/>
      <c r="M72" s="1747"/>
      <c r="N72" s="1747"/>
      <c r="O72" s="2760"/>
      <c r="P72" s="4610"/>
    </row>
    <row r="73" spans="1:16" ht="22" customHeight="1" thickBot="1" x14ac:dyDescent="0.4">
      <c r="A73" s="5473"/>
      <c r="B73" s="5460"/>
      <c r="C73" s="5465"/>
      <c r="D73" s="4648" t="s">
        <v>3321</v>
      </c>
      <c r="E73" s="1762" t="s">
        <v>3318</v>
      </c>
      <c r="F73" s="1760" t="s">
        <v>3322</v>
      </c>
      <c r="G73" s="1840" t="s">
        <v>16</v>
      </c>
      <c r="H73" s="1841"/>
      <c r="I73" s="4587"/>
      <c r="J73" s="1762"/>
      <c r="K73" s="3918">
        <v>1</v>
      </c>
      <c r="L73" s="4805"/>
      <c r="M73" s="1762"/>
      <c r="N73" s="1762"/>
      <c r="O73" s="4651"/>
      <c r="P73" s="4652"/>
    </row>
    <row r="74" spans="1:16" ht="22" customHeight="1" thickTop="1" thickBot="1" x14ac:dyDescent="0.4">
      <c r="A74" s="5474"/>
      <c r="B74" s="4581" t="s">
        <v>3323</v>
      </c>
      <c r="C74" s="4582" t="s">
        <v>3323</v>
      </c>
      <c r="D74" s="4645" t="s">
        <v>3323</v>
      </c>
      <c r="E74" s="4583" t="s">
        <v>714</v>
      </c>
      <c r="F74" s="4584" t="s">
        <v>3048</v>
      </c>
      <c r="G74" s="2816" t="s">
        <v>16</v>
      </c>
      <c r="H74" s="2817"/>
      <c r="I74" s="4588" t="str">
        <f>F16&amp;" + "&amp;F44&amp;" + "&amp;F70</f>
        <v>A81 + A87 + A76</v>
      </c>
      <c r="J74" s="4583"/>
      <c r="K74" s="3934">
        <v>1</v>
      </c>
      <c r="L74" s="4806"/>
      <c r="M74" s="4583"/>
      <c r="N74" s="4583"/>
      <c r="O74" s="4600"/>
      <c r="P74" s="4625"/>
    </row>
    <row r="75" spans="1:16" ht="22" customHeight="1" thickTop="1" thickBot="1" x14ac:dyDescent="0.4">
      <c r="A75" s="5431" t="s">
        <v>3324</v>
      </c>
      <c r="B75" s="5434" t="s">
        <v>3325</v>
      </c>
      <c r="C75" s="4672" t="s">
        <v>78</v>
      </c>
      <c r="D75" s="3177" t="s">
        <v>3326</v>
      </c>
      <c r="E75" s="2818"/>
      <c r="F75" s="2819" t="s">
        <v>3327</v>
      </c>
      <c r="G75" s="2820" t="s">
        <v>16</v>
      </c>
      <c r="H75" s="2821"/>
      <c r="I75" s="2821" t="str">
        <f>F76&amp;" + "&amp;F95</f>
        <v>P91 + P17</v>
      </c>
      <c r="J75" s="2818"/>
      <c r="K75" s="3936">
        <v>1</v>
      </c>
      <c r="L75" s="4807"/>
      <c r="M75" s="2818"/>
      <c r="N75" s="2818"/>
      <c r="O75" s="2818"/>
      <c r="P75" s="4662"/>
    </row>
    <row r="76" spans="1:16" ht="22" customHeight="1" x14ac:dyDescent="0.35">
      <c r="A76" s="5432"/>
      <c r="B76" s="5435"/>
      <c r="C76" s="5437" t="s">
        <v>143</v>
      </c>
      <c r="D76" s="3178" t="s">
        <v>143</v>
      </c>
      <c r="E76" s="2822"/>
      <c r="F76" s="2823" t="s">
        <v>3328</v>
      </c>
      <c r="G76" s="2824" t="s">
        <v>16</v>
      </c>
      <c r="H76" s="2825"/>
      <c r="I76" s="2825" t="str">
        <f>F77&amp;" + "&amp;F92</f>
        <v>P1 + P14</v>
      </c>
      <c r="J76" s="2822"/>
      <c r="K76" s="3964">
        <v>1</v>
      </c>
      <c r="L76" s="4808"/>
      <c r="M76" s="2822"/>
      <c r="N76" s="2822"/>
      <c r="O76" s="2822"/>
      <c r="P76" s="3635"/>
    </row>
    <row r="77" spans="1:16" ht="22" customHeight="1" x14ac:dyDescent="0.35">
      <c r="A77" s="5432"/>
      <c r="B77" s="5435"/>
      <c r="C77" s="5438"/>
      <c r="D77" s="4674" t="s">
        <v>3329</v>
      </c>
      <c r="E77" s="2826"/>
      <c r="F77" s="2827" t="s">
        <v>3052</v>
      </c>
      <c r="G77" s="2828" t="s">
        <v>16</v>
      </c>
      <c r="H77" s="2829"/>
      <c r="I77" s="2829" t="str">
        <f>F78&amp;" + "&amp;F80&amp;" + "&amp;F81&amp;" + "&amp;F85&amp;" + "&amp;F86&amp;" + "&amp;F87&amp;" + "&amp;F88</f>
        <v>P3 + P4 + P6 + P10 + P11 + P5 + P130</v>
      </c>
      <c r="J77" s="2826"/>
      <c r="K77" s="3962">
        <v>1</v>
      </c>
      <c r="L77" s="4809"/>
      <c r="M77" s="2826"/>
      <c r="N77" s="2826"/>
      <c r="O77" s="2826"/>
      <c r="P77" s="4663"/>
    </row>
    <row r="78" spans="1:16" ht="22" customHeight="1" x14ac:dyDescent="0.35">
      <c r="A78" s="5432"/>
      <c r="B78" s="5435"/>
      <c r="C78" s="5438"/>
      <c r="D78" s="4675" t="s">
        <v>3053</v>
      </c>
      <c r="E78" s="2627"/>
      <c r="F78" s="2830" t="s">
        <v>3054</v>
      </c>
      <c r="G78" s="2629" t="s">
        <v>16</v>
      </c>
      <c r="H78" s="2630"/>
      <c r="I78" s="2630"/>
      <c r="J78" s="2627"/>
      <c r="K78" s="3938">
        <v>1</v>
      </c>
      <c r="L78" s="4810"/>
      <c r="M78" s="2627"/>
      <c r="N78" s="2627"/>
      <c r="O78" s="2627"/>
      <c r="P78" s="3603"/>
    </row>
    <row r="79" spans="1:16" ht="22" customHeight="1" x14ac:dyDescent="0.35">
      <c r="A79" s="5432"/>
      <c r="B79" s="5435"/>
      <c r="C79" s="5438"/>
      <c r="D79" s="4676" t="s">
        <v>3330</v>
      </c>
      <c r="E79" s="3298" t="str">
        <f>"Calculé automatiquement = "&amp;'[1]1- BIL - ACTIF'!F76</f>
        <v xml:space="preserve">Calculé automatiquement = </v>
      </c>
      <c r="F79" s="1645" t="s">
        <v>3331</v>
      </c>
      <c r="G79" s="1646" t="s">
        <v>16</v>
      </c>
      <c r="H79" s="1647"/>
      <c r="I79" s="1647" t="s">
        <v>3252</v>
      </c>
      <c r="J79" s="3298"/>
      <c r="K79" s="3926">
        <v>1</v>
      </c>
      <c r="L79" s="4811"/>
      <c r="M79" s="3298"/>
      <c r="N79" s="3298"/>
      <c r="O79" s="3298"/>
      <c r="P79" s="4664"/>
    </row>
    <row r="80" spans="1:16" ht="22" customHeight="1" x14ac:dyDescent="0.35">
      <c r="A80" s="5432"/>
      <c r="B80" s="5435"/>
      <c r="C80" s="5438"/>
      <c r="D80" s="4675" t="s">
        <v>840</v>
      </c>
      <c r="E80" s="2627"/>
      <c r="F80" s="2830" t="s">
        <v>3332</v>
      </c>
      <c r="G80" s="2629" t="s">
        <v>16</v>
      </c>
      <c r="H80" s="2630"/>
      <c r="I80" s="2630"/>
      <c r="J80" s="2627"/>
      <c r="K80" s="3938">
        <v>1</v>
      </c>
      <c r="L80" s="4810"/>
      <c r="M80" s="2627"/>
      <c r="N80" s="2627"/>
      <c r="O80" s="2627"/>
      <c r="P80" s="3603"/>
    </row>
    <row r="81" spans="1:16" ht="22" customHeight="1" x14ac:dyDescent="0.35">
      <c r="A81" s="5432"/>
      <c r="B81" s="5435"/>
      <c r="C81" s="5438"/>
      <c r="D81" s="4675" t="s">
        <v>3333</v>
      </c>
      <c r="E81" s="2838"/>
      <c r="F81" s="2839" t="s">
        <v>1362</v>
      </c>
      <c r="G81" s="2629" t="s">
        <v>16</v>
      </c>
      <c r="H81" s="2630"/>
      <c r="I81" s="2630"/>
      <c r="J81" s="2838"/>
      <c r="K81" s="3938">
        <v>1</v>
      </c>
      <c r="L81" s="4812"/>
      <c r="M81" s="2838"/>
      <c r="N81" s="2838"/>
      <c r="O81" s="2838"/>
      <c r="P81" s="4665"/>
    </row>
    <row r="82" spans="1:16" ht="22" customHeight="1" x14ac:dyDescent="0.35">
      <c r="A82" s="5432"/>
      <c r="B82" s="5435"/>
      <c r="C82" s="5438"/>
      <c r="D82" s="4676" t="s">
        <v>3334</v>
      </c>
      <c r="E82" s="1644"/>
      <c r="F82" s="1645" t="s">
        <v>1363</v>
      </c>
      <c r="G82" s="2629" t="s">
        <v>16</v>
      </c>
      <c r="H82" s="2630"/>
      <c r="I82" s="2832"/>
      <c r="J82" s="1644"/>
      <c r="K82" s="4788">
        <v>2</v>
      </c>
      <c r="L82" s="4813"/>
      <c r="M82" s="1644"/>
      <c r="N82" s="1644"/>
      <c r="O82" s="1644"/>
      <c r="P82" s="3588"/>
    </row>
    <row r="83" spans="1:16" ht="22" customHeight="1" x14ac:dyDescent="0.35">
      <c r="A83" s="5432"/>
      <c r="B83" s="5435"/>
      <c r="C83" s="5438"/>
      <c r="D83" s="4676" t="s">
        <v>3335</v>
      </c>
      <c r="E83" s="1644"/>
      <c r="F83" s="1645" t="s">
        <v>1364</v>
      </c>
      <c r="G83" s="1646" t="s">
        <v>16</v>
      </c>
      <c r="H83" s="2832"/>
      <c r="I83" s="2832"/>
      <c r="J83" s="1644"/>
      <c r="K83" s="4788">
        <v>2</v>
      </c>
      <c r="L83" s="4813"/>
      <c r="M83" s="1644"/>
      <c r="N83" s="1644"/>
      <c r="O83" s="1644"/>
      <c r="P83" s="3588"/>
    </row>
    <row r="84" spans="1:16" ht="22" customHeight="1" x14ac:dyDescent="0.35">
      <c r="A84" s="5432"/>
      <c r="B84" s="5435"/>
      <c r="C84" s="5438"/>
      <c r="D84" s="4676" t="s">
        <v>3336</v>
      </c>
      <c r="E84" s="1644"/>
      <c r="F84" s="1645" t="s">
        <v>1365</v>
      </c>
      <c r="G84" s="1646" t="s">
        <v>16</v>
      </c>
      <c r="H84" s="2832"/>
      <c r="I84" s="2832"/>
      <c r="J84" s="1644"/>
      <c r="K84" s="4788">
        <v>2</v>
      </c>
      <c r="L84" s="4813"/>
      <c r="M84" s="1644"/>
      <c r="N84" s="1644"/>
      <c r="O84" s="1644"/>
      <c r="P84" s="3588"/>
    </row>
    <row r="85" spans="1:16" ht="22" customHeight="1" x14ac:dyDescent="0.35">
      <c r="A85" s="5432"/>
      <c r="B85" s="5435"/>
      <c r="C85" s="5438"/>
      <c r="D85" s="4677" t="s">
        <v>858</v>
      </c>
      <c r="E85" s="2627"/>
      <c r="F85" s="2830" t="s">
        <v>3337</v>
      </c>
      <c r="G85" s="1646" t="s">
        <v>16</v>
      </c>
      <c r="H85" s="2832"/>
      <c r="I85" s="2630"/>
      <c r="J85" s="2627"/>
      <c r="K85" s="3938">
        <v>1</v>
      </c>
      <c r="L85" s="4810"/>
      <c r="M85" s="2627"/>
      <c r="N85" s="2627"/>
      <c r="O85" s="2627"/>
      <c r="P85" s="3603"/>
    </row>
    <row r="86" spans="1:16" ht="22" customHeight="1" x14ac:dyDescent="0.35">
      <c r="A86" s="5432"/>
      <c r="B86" s="5435"/>
      <c r="C86" s="5438"/>
      <c r="D86" s="4675" t="s">
        <v>3338</v>
      </c>
      <c r="E86" s="2627"/>
      <c r="F86" s="2830" t="s">
        <v>3056</v>
      </c>
      <c r="G86" s="2629" t="s">
        <v>16</v>
      </c>
      <c r="H86" s="2630"/>
      <c r="I86" s="2630"/>
      <c r="J86" s="2627"/>
      <c r="K86" s="3938">
        <v>1</v>
      </c>
      <c r="L86" s="4810"/>
      <c r="M86" s="2627"/>
      <c r="N86" s="2627"/>
      <c r="O86" s="2627"/>
      <c r="P86" s="3603"/>
    </row>
    <row r="87" spans="1:16" ht="22" customHeight="1" x14ac:dyDescent="0.35">
      <c r="A87" s="5432"/>
      <c r="B87" s="5435"/>
      <c r="C87" s="5438"/>
      <c r="D87" s="4678" t="s">
        <v>3339</v>
      </c>
      <c r="E87" s="2627"/>
      <c r="F87" s="2830" t="s">
        <v>3340</v>
      </c>
      <c r="G87" s="2629" t="s">
        <v>16</v>
      </c>
      <c r="H87" s="2630"/>
      <c r="I87" s="2630"/>
      <c r="J87" s="2627"/>
      <c r="K87" s="3938">
        <v>1</v>
      </c>
      <c r="L87" s="4810"/>
      <c r="M87" s="2627"/>
      <c r="N87" s="2627"/>
      <c r="O87" s="2627"/>
      <c r="P87" s="3603"/>
    </row>
    <row r="88" spans="1:16" ht="22" customHeight="1" x14ac:dyDescent="0.35">
      <c r="A88" s="5432"/>
      <c r="B88" s="5435"/>
      <c r="C88" s="5438"/>
      <c r="D88" s="4678" t="s">
        <v>3341</v>
      </c>
      <c r="E88" s="2838"/>
      <c r="F88" s="2839" t="s">
        <v>3342</v>
      </c>
      <c r="G88" s="2840" t="s">
        <v>16</v>
      </c>
      <c r="H88" s="2841"/>
      <c r="I88" s="2841"/>
      <c r="J88" s="2838"/>
      <c r="K88" s="3938">
        <v>1</v>
      </c>
      <c r="L88" s="4812"/>
      <c r="M88" s="2838"/>
      <c r="N88" s="2838"/>
      <c r="O88" s="2838"/>
      <c r="P88" s="4665"/>
    </row>
    <row r="89" spans="1:16" ht="22" customHeight="1" x14ac:dyDescent="0.35">
      <c r="A89" s="5432"/>
      <c r="B89" s="5435"/>
      <c r="C89" s="5438"/>
      <c r="D89" s="4676" t="s">
        <v>3343</v>
      </c>
      <c r="E89" s="1644"/>
      <c r="F89" s="1645" t="s">
        <v>3344</v>
      </c>
      <c r="G89" s="2629" t="s">
        <v>16</v>
      </c>
      <c r="H89" s="2630"/>
      <c r="I89" s="2832"/>
      <c r="J89" s="1644"/>
      <c r="K89" s="4788">
        <v>2</v>
      </c>
      <c r="L89" s="4813"/>
      <c r="M89" s="1644"/>
      <c r="N89" s="1644"/>
      <c r="O89" s="1644"/>
      <c r="P89" s="3588"/>
    </row>
    <row r="90" spans="1:16" ht="22" customHeight="1" x14ac:dyDescent="0.35">
      <c r="A90" s="5432"/>
      <c r="B90" s="5435"/>
      <c r="C90" s="5438"/>
      <c r="D90" s="4676" t="s">
        <v>3345</v>
      </c>
      <c r="E90" s="1644"/>
      <c r="F90" s="1645" t="s">
        <v>3346</v>
      </c>
      <c r="G90" s="2629" t="s">
        <v>16</v>
      </c>
      <c r="H90" s="2630"/>
      <c r="I90" s="2832"/>
      <c r="J90" s="1644"/>
      <c r="K90" s="4788">
        <v>2</v>
      </c>
      <c r="L90" s="4813"/>
      <c r="M90" s="1644"/>
      <c r="N90" s="1644"/>
      <c r="O90" s="1644"/>
      <c r="P90" s="3588"/>
    </row>
    <row r="91" spans="1:16" ht="22" customHeight="1" x14ac:dyDescent="0.35">
      <c r="A91" s="5432"/>
      <c r="B91" s="5435"/>
      <c r="C91" s="5438"/>
      <c r="D91" s="4676" t="s">
        <v>3347</v>
      </c>
      <c r="E91" s="1644"/>
      <c r="F91" s="1645" t="s">
        <v>3348</v>
      </c>
      <c r="G91" s="2828" t="s">
        <v>16</v>
      </c>
      <c r="H91" s="2829"/>
      <c r="I91" s="2832"/>
      <c r="J91" s="1644"/>
      <c r="K91" s="4788">
        <v>2</v>
      </c>
      <c r="L91" s="4813"/>
      <c r="M91" s="1644"/>
      <c r="N91" s="1644"/>
      <c r="O91" s="1644"/>
      <c r="P91" s="3588"/>
    </row>
    <row r="92" spans="1:16" ht="22" customHeight="1" x14ac:dyDescent="0.35">
      <c r="A92" s="5432"/>
      <c r="B92" s="5435"/>
      <c r="C92" s="5438"/>
      <c r="D92" s="4679" t="s">
        <v>3349</v>
      </c>
      <c r="E92" s="2826"/>
      <c r="F92" s="2827" t="s">
        <v>3060</v>
      </c>
      <c r="G92" s="2629" t="s">
        <v>16</v>
      </c>
      <c r="H92" s="2630"/>
      <c r="I92" s="2829" t="str">
        <f>F93&amp;" + "&amp;F94</f>
        <v>P15 + P16</v>
      </c>
      <c r="J92" s="2826"/>
      <c r="K92" s="3962">
        <v>1</v>
      </c>
      <c r="L92" s="4809"/>
      <c r="M92" s="2826"/>
      <c r="N92" s="2826"/>
      <c r="O92" s="2826"/>
      <c r="P92" s="4663"/>
    </row>
    <row r="93" spans="1:16" ht="22" customHeight="1" thickBot="1" x14ac:dyDescent="0.4">
      <c r="A93" s="5432"/>
      <c r="B93" s="5435"/>
      <c r="C93" s="5438"/>
      <c r="D93" s="4678" t="s">
        <v>3350</v>
      </c>
      <c r="E93" s="2627"/>
      <c r="F93" s="2830" t="s">
        <v>3351</v>
      </c>
      <c r="G93" s="2629" t="s">
        <v>16</v>
      </c>
      <c r="H93" s="2630"/>
      <c r="I93" s="2630"/>
      <c r="J93" s="2627"/>
      <c r="K93" s="3938">
        <v>1</v>
      </c>
      <c r="L93" s="4810"/>
      <c r="M93" s="2627"/>
      <c r="N93" s="2627"/>
      <c r="O93" s="2627"/>
      <c r="P93" s="3603"/>
    </row>
    <row r="94" spans="1:16" ht="22" customHeight="1" thickBot="1" x14ac:dyDescent="0.4">
      <c r="A94" s="5432"/>
      <c r="B94" s="5435"/>
      <c r="C94" s="5439"/>
      <c r="D94" s="4678" t="s">
        <v>3352</v>
      </c>
      <c r="E94" s="2627"/>
      <c r="F94" s="2830" t="s">
        <v>3353</v>
      </c>
      <c r="G94" s="2835" t="s">
        <v>16</v>
      </c>
      <c r="H94" s="2836"/>
      <c r="I94" s="2630"/>
      <c r="J94" s="2627"/>
      <c r="K94" s="3938">
        <v>1</v>
      </c>
      <c r="L94" s="4810"/>
      <c r="M94" s="2627"/>
      <c r="N94" s="2627"/>
      <c r="O94" s="2627"/>
      <c r="P94" s="3603"/>
    </row>
    <row r="95" spans="1:16" ht="22" customHeight="1" x14ac:dyDescent="0.35">
      <c r="A95" s="5432"/>
      <c r="B95" s="5435"/>
      <c r="C95" s="5437" t="s">
        <v>3354</v>
      </c>
      <c r="D95" s="3183" t="s">
        <v>3354</v>
      </c>
      <c r="E95" s="2833"/>
      <c r="F95" s="2834" t="s">
        <v>3355</v>
      </c>
      <c r="G95" s="2840" t="s">
        <v>16</v>
      </c>
      <c r="H95" s="2841"/>
      <c r="I95" s="2836" t="str">
        <f>F96&amp;" + "&amp;F97&amp;" + "&amp;F98&amp;" + "&amp;F99&amp;" + "&amp;F100&amp;" + "&amp;F101</f>
        <v>P18 + P19 + P20 + P36 + P37 + P35</v>
      </c>
      <c r="J95" s="2833"/>
      <c r="K95" s="3937">
        <v>1</v>
      </c>
      <c r="L95" s="4814"/>
      <c r="M95" s="2833"/>
      <c r="N95" s="2833"/>
      <c r="O95" s="2833"/>
      <c r="P95" s="3602"/>
    </row>
    <row r="96" spans="1:16" ht="22" customHeight="1" x14ac:dyDescent="0.35">
      <c r="A96" s="5432"/>
      <c r="B96" s="5435"/>
      <c r="C96" s="5438"/>
      <c r="D96" s="4678" t="s">
        <v>861</v>
      </c>
      <c r="E96" s="2838"/>
      <c r="F96" s="2839" t="s">
        <v>3356</v>
      </c>
      <c r="G96" s="2629" t="s">
        <v>16</v>
      </c>
      <c r="H96" s="2630"/>
      <c r="I96" s="2841"/>
      <c r="J96" s="2838"/>
      <c r="K96" s="3938">
        <v>1</v>
      </c>
      <c r="L96" s="4812"/>
      <c r="M96" s="2838"/>
      <c r="N96" s="2838"/>
      <c r="O96" s="2838"/>
      <c r="P96" s="4665"/>
    </row>
    <row r="97" spans="1:16" ht="22" customHeight="1" x14ac:dyDescent="0.35">
      <c r="A97" s="5432"/>
      <c r="B97" s="5435"/>
      <c r="C97" s="5438"/>
      <c r="D97" s="4677" t="s">
        <v>3357</v>
      </c>
      <c r="E97" s="2627"/>
      <c r="F97" s="2830" t="s">
        <v>3358</v>
      </c>
      <c r="G97" s="2629" t="s">
        <v>16</v>
      </c>
      <c r="H97" s="2630"/>
      <c r="I97" s="2630"/>
      <c r="J97" s="2627"/>
      <c r="K97" s="3938">
        <v>1</v>
      </c>
      <c r="L97" s="4810"/>
      <c r="M97" s="2627"/>
      <c r="N97" s="2627"/>
      <c r="O97" s="2627"/>
      <c r="P97" s="3603"/>
    </row>
    <row r="98" spans="1:16" ht="22" customHeight="1" x14ac:dyDescent="0.35">
      <c r="A98" s="5432"/>
      <c r="B98" s="5435"/>
      <c r="C98" s="5438"/>
      <c r="D98" s="4677" t="s">
        <v>3359</v>
      </c>
      <c r="E98" s="2627"/>
      <c r="F98" s="2830" t="s">
        <v>3360</v>
      </c>
      <c r="G98" s="2629" t="s">
        <v>16</v>
      </c>
      <c r="H98" s="2630"/>
      <c r="I98" s="2630"/>
      <c r="J98" s="2627"/>
      <c r="K98" s="3938">
        <v>1</v>
      </c>
      <c r="L98" s="4810"/>
      <c r="M98" s="2627"/>
      <c r="N98" s="2627"/>
      <c r="O98" s="2627"/>
      <c r="P98" s="3603"/>
    </row>
    <row r="99" spans="1:16" ht="22" customHeight="1" x14ac:dyDescent="0.35">
      <c r="A99" s="5432"/>
      <c r="B99" s="5435"/>
      <c r="C99" s="5438"/>
      <c r="D99" s="4677" t="s">
        <v>3361</v>
      </c>
      <c r="E99" s="2627"/>
      <c r="F99" s="2830" t="s">
        <v>3362</v>
      </c>
      <c r="G99" s="2629" t="s">
        <v>16</v>
      </c>
      <c r="H99" s="2630"/>
      <c r="I99" s="2630"/>
      <c r="J99" s="2627"/>
      <c r="K99" s="3938">
        <v>1</v>
      </c>
      <c r="L99" s="4810"/>
      <c r="M99" s="2627"/>
      <c r="N99" s="2627"/>
      <c r="O99" s="2627"/>
      <c r="P99" s="3603"/>
    </row>
    <row r="100" spans="1:16" ht="22" customHeight="1" thickBot="1" x14ac:dyDescent="0.4">
      <c r="A100" s="5432"/>
      <c r="B100" s="5435"/>
      <c r="C100" s="5438"/>
      <c r="D100" s="4677" t="s">
        <v>869</v>
      </c>
      <c r="E100" s="2627"/>
      <c r="F100" s="2830" t="s">
        <v>3363</v>
      </c>
      <c r="G100" s="2629" t="s">
        <v>16</v>
      </c>
      <c r="H100" s="2630"/>
      <c r="I100" s="2630"/>
      <c r="J100" s="2627"/>
      <c r="K100" s="3938">
        <v>1</v>
      </c>
      <c r="L100" s="4810"/>
      <c r="M100" s="2627"/>
      <c r="N100" s="2627"/>
      <c r="O100" s="2627"/>
      <c r="P100" s="3603"/>
    </row>
    <row r="101" spans="1:16" ht="22" customHeight="1" thickTop="1" thickBot="1" x14ac:dyDescent="0.4">
      <c r="A101" s="5432"/>
      <c r="B101" s="5436"/>
      <c r="C101" s="5440"/>
      <c r="D101" s="4677" t="s">
        <v>3364</v>
      </c>
      <c r="E101" s="2627"/>
      <c r="F101" s="2830" t="s">
        <v>3066</v>
      </c>
      <c r="G101" s="2820" t="s">
        <v>16</v>
      </c>
      <c r="H101" s="2821"/>
      <c r="I101" s="2630"/>
      <c r="J101" s="2627"/>
      <c r="K101" s="3938">
        <v>1</v>
      </c>
      <c r="L101" s="4810"/>
      <c r="M101" s="2627"/>
      <c r="N101" s="2627"/>
      <c r="O101" s="2627"/>
      <c r="P101" s="3603"/>
    </row>
    <row r="102" spans="1:16" ht="22" customHeight="1" thickTop="1" thickBot="1" x14ac:dyDescent="0.4">
      <c r="A102" s="5432"/>
      <c r="B102" s="5434" t="s">
        <v>159</v>
      </c>
      <c r="C102" s="4672" t="s">
        <v>78</v>
      </c>
      <c r="D102" s="4627" t="s">
        <v>159</v>
      </c>
      <c r="E102" s="2818"/>
      <c r="F102" s="2819" t="s">
        <v>3069</v>
      </c>
      <c r="G102" s="2845" t="s">
        <v>16</v>
      </c>
      <c r="H102" s="2846"/>
      <c r="I102" s="2821" t="str">
        <f>F103&amp;" + "&amp;F104</f>
        <v>P31 + P32</v>
      </c>
      <c r="J102" s="2818"/>
      <c r="K102" s="3936">
        <v>1</v>
      </c>
      <c r="L102" s="4807"/>
      <c r="M102" s="2818"/>
      <c r="N102" s="2818"/>
      <c r="O102" s="2818"/>
      <c r="P102" s="4662"/>
    </row>
    <row r="103" spans="1:16" ht="22" customHeight="1" x14ac:dyDescent="0.35">
      <c r="A103" s="5432"/>
      <c r="B103" s="5435"/>
      <c r="C103" s="5437" t="s">
        <v>159</v>
      </c>
      <c r="D103" s="4680" t="s">
        <v>872</v>
      </c>
      <c r="E103" s="2843"/>
      <c r="F103" s="2844" t="s">
        <v>3365</v>
      </c>
      <c r="G103" s="2850" t="s">
        <v>16</v>
      </c>
      <c r="H103" s="2851"/>
      <c r="I103" s="2846"/>
      <c r="J103" s="2843"/>
      <c r="K103" s="3948">
        <v>1</v>
      </c>
      <c r="L103" s="3211"/>
      <c r="M103" s="2843"/>
      <c r="N103" s="2843"/>
      <c r="O103" s="2843"/>
      <c r="P103" s="3614"/>
    </row>
    <row r="104" spans="1:16" ht="22" customHeight="1" x14ac:dyDescent="0.35">
      <c r="A104" s="5432"/>
      <c r="B104" s="5435"/>
      <c r="C104" s="5438"/>
      <c r="D104" s="4681" t="s">
        <v>874</v>
      </c>
      <c r="E104" s="2848"/>
      <c r="F104" s="2849" t="s">
        <v>3366</v>
      </c>
      <c r="G104" s="1646" t="s">
        <v>16</v>
      </c>
      <c r="H104" s="1647"/>
      <c r="I104" s="2851"/>
      <c r="J104" s="2848"/>
      <c r="K104" s="3958">
        <v>1</v>
      </c>
      <c r="L104" s="4815"/>
      <c r="M104" s="2848"/>
      <c r="N104" s="2848"/>
      <c r="O104" s="2848"/>
      <c r="P104" s="3628"/>
    </row>
    <row r="105" spans="1:16" ht="22" customHeight="1" x14ac:dyDescent="0.35">
      <c r="A105" s="5432"/>
      <c r="B105" s="5435"/>
      <c r="C105" s="5438"/>
      <c r="D105" s="4676" t="s">
        <v>3367</v>
      </c>
      <c r="E105" s="1644"/>
      <c r="F105" s="1645" t="s">
        <v>3368</v>
      </c>
      <c r="G105" s="1650" t="s">
        <v>16</v>
      </c>
      <c r="H105" s="1651"/>
      <c r="I105" s="1647"/>
      <c r="J105" s="1644"/>
      <c r="K105" s="3926">
        <v>1</v>
      </c>
      <c r="L105" s="4813"/>
      <c r="M105" s="1644"/>
      <c r="N105" s="1644"/>
      <c r="O105" s="1644"/>
      <c r="P105" s="3588"/>
    </row>
    <row r="106" spans="1:16" ht="22" customHeight="1" x14ac:dyDescent="0.35">
      <c r="A106" s="5432"/>
      <c r="B106" s="5435"/>
      <c r="C106" s="5438"/>
      <c r="D106" s="4632" t="s">
        <v>3369</v>
      </c>
      <c r="E106" s="1648"/>
      <c r="F106" s="1649" t="s">
        <v>3370</v>
      </c>
      <c r="G106" s="1650" t="s">
        <v>16</v>
      </c>
      <c r="H106" s="1651"/>
      <c r="I106" s="1651"/>
      <c r="J106" s="1648"/>
      <c r="K106" s="3923">
        <v>1</v>
      </c>
      <c r="L106" s="4816"/>
      <c r="M106" s="1648"/>
      <c r="N106" s="1648"/>
      <c r="O106" s="1648"/>
      <c r="P106" s="3585"/>
    </row>
    <row r="107" spans="1:16" ht="22" customHeight="1" thickBot="1" x14ac:dyDescent="0.4">
      <c r="A107" s="5432"/>
      <c r="B107" s="5435"/>
      <c r="C107" s="5438"/>
      <c r="D107" s="4632" t="s">
        <v>3371</v>
      </c>
      <c r="E107" s="1648"/>
      <c r="F107" s="1649" t="s">
        <v>3372</v>
      </c>
      <c r="G107" s="1650" t="s">
        <v>16</v>
      </c>
      <c r="H107" s="1651"/>
      <c r="I107" s="1651"/>
      <c r="J107" s="1648"/>
      <c r="K107" s="3923">
        <v>1</v>
      </c>
      <c r="L107" s="4816"/>
      <c r="M107" s="1648"/>
      <c r="N107" s="1648"/>
      <c r="O107" s="1648"/>
      <c r="P107" s="3585"/>
    </row>
    <row r="108" spans="1:16" ht="22" customHeight="1" thickTop="1" thickBot="1" x14ac:dyDescent="0.4">
      <c r="A108" s="5432"/>
      <c r="B108" s="5436"/>
      <c r="C108" s="5440"/>
      <c r="D108" s="4632" t="s">
        <v>3373</v>
      </c>
      <c r="E108" s="1648"/>
      <c r="F108" s="1649" t="s">
        <v>3374</v>
      </c>
      <c r="G108" s="2820" t="s">
        <v>16</v>
      </c>
      <c r="H108" s="2821"/>
      <c r="I108" s="1651"/>
      <c r="J108" s="1648"/>
      <c r="K108" s="3923">
        <v>1</v>
      </c>
      <c r="L108" s="4816"/>
      <c r="M108" s="1648"/>
      <c r="N108" s="1648"/>
      <c r="O108" s="1648"/>
      <c r="P108" s="3585"/>
    </row>
    <row r="109" spans="1:16" ht="22" customHeight="1" thickTop="1" thickBot="1" x14ac:dyDescent="0.4">
      <c r="A109" s="5432"/>
      <c r="B109" s="4655" t="s">
        <v>3375</v>
      </c>
      <c r="C109" s="4672" t="s">
        <v>78</v>
      </c>
      <c r="D109" s="3187" t="s">
        <v>3375</v>
      </c>
      <c r="E109" s="2818"/>
      <c r="F109" s="2819" t="s">
        <v>3376</v>
      </c>
      <c r="G109" s="2856" t="s">
        <v>16</v>
      </c>
      <c r="H109" s="2857"/>
      <c r="I109" s="2821"/>
      <c r="J109" s="2818"/>
      <c r="K109" s="3936">
        <v>1</v>
      </c>
      <c r="L109" s="4807"/>
      <c r="M109" s="2818"/>
      <c r="N109" s="2818"/>
      <c r="O109" s="2818"/>
      <c r="P109" s="4662"/>
    </row>
    <row r="110" spans="1:16" ht="22" customHeight="1" thickTop="1" x14ac:dyDescent="0.35">
      <c r="A110" s="5432"/>
      <c r="B110" s="5434" t="s">
        <v>3377</v>
      </c>
      <c r="C110" s="4672" t="s">
        <v>78</v>
      </c>
      <c r="D110" s="3188" t="s">
        <v>1811</v>
      </c>
      <c r="E110" s="2854"/>
      <c r="F110" s="2855" t="s">
        <v>3378</v>
      </c>
      <c r="G110" s="1650" t="s">
        <v>16</v>
      </c>
      <c r="H110" s="1651"/>
      <c r="I110" s="2857" t="str">
        <f>F115&amp;" + "&amp;F132</f>
        <v>P149 + P148</v>
      </c>
      <c r="J110" s="2854"/>
      <c r="K110" s="3955">
        <v>1</v>
      </c>
      <c r="L110" s="4817"/>
      <c r="M110" s="2854"/>
      <c r="N110" s="2854"/>
      <c r="O110" s="2854"/>
      <c r="P110" s="4666"/>
    </row>
    <row r="111" spans="1:16" ht="22" customHeight="1" thickBot="1" x14ac:dyDescent="0.4">
      <c r="A111" s="5432"/>
      <c r="B111" s="5435"/>
      <c r="C111" s="5441"/>
      <c r="D111" s="4632" t="s">
        <v>3379</v>
      </c>
      <c r="E111" s="1648"/>
      <c r="F111" s="1649" t="s">
        <v>3072</v>
      </c>
      <c r="G111" s="2860" t="s">
        <v>16</v>
      </c>
      <c r="H111" s="2861"/>
      <c r="I111" s="1651"/>
      <c r="J111" s="1648"/>
      <c r="K111" s="3923">
        <v>1</v>
      </c>
      <c r="L111" s="4816"/>
      <c r="M111" s="1648"/>
      <c r="N111" s="1648"/>
      <c r="O111" s="1648"/>
      <c r="P111" s="3585"/>
    </row>
    <row r="112" spans="1:16" ht="22" customHeight="1" x14ac:dyDescent="0.35">
      <c r="A112" s="5432"/>
      <c r="B112" s="5435"/>
      <c r="C112" s="5441"/>
      <c r="D112" s="4687" t="s">
        <v>3380</v>
      </c>
      <c r="E112" s="4688"/>
      <c r="F112" s="4689" t="s">
        <v>3074</v>
      </c>
      <c r="G112" s="4690" t="s">
        <v>16</v>
      </c>
      <c r="H112" s="4691"/>
      <c r="I112" s="4692"/>
      <c r="J112" s="4688"/>
      <c r="K112" s="4789">
        <v>2</v>
      </c>
      <c r="L112" s="4818"/>
      <c r="M112" s="4688"/>
      <c r="N112" s="4688"/>
      <c r="O112" s="4688"/>
      <c r="P112" s="4693"/>
    </row>
    <row r="113" spans="1:16" ht="22" customHeight="1" x14ac:dyDescent="0.35">
      <c r="A113" s="5432"/>
      <c r="B113" s="5435"/>
      <c r="C113" s="5441"/>
      <c r="D113" s="4632" t="s">
        <v>3381</v>
      </c>
      <c r="E113" s="1648"/>
      <c r="F113" s="1649" t="s">
        <v>3076</v>
      </c>
      <c r="G113" s="2828" t="s">
        <v>16</v>
      </c>
      <c r="H113" s="2829"/>
      <c r="I113" s="1651"/>
      <c r="J113" s="1648"/>
      <c r="K113" s="3923">
        <v>1</v>
      </c>
      <c r="L113" s="4816"/>
      <c r="M113" s="1648"/>
      <c r="N113" s="1648"/>
      <c r="O113" s="1648"/>
      <c r="P113" s="3585"/>
    </row>
    <row r="114" spans="1:16" ht="22" customHeight="1" thickBot="1" x14ac:dyDescent="0.4">
      <c r="A114" s="5432"/>
      <c r="B114" s="5435"/>
      <c r="C114" s="5442"/>
      <c r="D114" s="4694" t="s">
        <v>3382</v>
      </c>
      <c r="E114" s="4695"/>
      <c r="F114" s="4696" t="s">
        <v>3077</v>
      </c>
      <c r="G114" s="4697" t="s">
        <v>16</v>
      </c>
      <c r="H114" s="4698"/>
      <c r="I114" s="4699"/>
      <c r="J114" s="4695"/>
      <c r="K114" s="4789">
        <v>2</v>
      </c>
      <c r="L114" s="4819"/>
      <c r="M114" s="4695"/>
      <c r="N114" s="4695"/>
      <c r="O114" s="4695"/>
      <c r="P114" s="4700"/>
    </row>
    <row r="115" spans="1:16" ht="22" customHeight="1" x14ac:dyDescent="0.35">
      <c r="A115" s="5432"/>
      <c r="B115" s="5435"/>
      <c r="C115" s="5443" t="s">
        <v>3383</v>
      </c>
      <c r="D115" s="4701" t="s">
        <v>3383</v>
      </c>
      <c r="E115" s="2822"/>
      <c r="F115" s="2823" t="s">
        <v>3003</v>
      </c>
      <c r="G115" s="2865" t="s">
        <v>16</v>
      </c>
      <c r="H115" s="2866"/>
      <c r="I115" s="2825" t="str">
        <f>F116&amp;" + "&amp;F119&amp;" + "&amp;F122&amp;" + "&amp;F126</f>
        <v>P41 + P42 + P98 + P99</v>
      </c>
      <c r="J115" s="2822"/>
      <c r="K115" s="3964">
        <v>1</v>
      </c>
      <c r="L115" s="4808"/>
      <c r="M115" s="2822"/>
      <c r="N115" s="2822"/>
      <c r="O115" s="2822"/>
      <c r="P115" s="3635"/>
    </row>
    <row r="116" spans="1:16" ht="22" customHeight="1" x14ac:dyDescent="0.35">
      <c r="A116" s="5432"/>
      <c r="B116" s="5435"/>
      <c r="C116" s="5444"/>
      <c r="D116" s="3179" t="s">
        <v>3384</v>
      </c>
      <c r="E116" s="2826"/>
      <c r="F116" s="2827" t="s">
        <v>3385</v>
      </c>
      <c r="G116" s="2828" t="s">
        <v>16</v>
      </c>
      <c r="H116" s="2829"/>
      <c r="I116" s="2829" t="str">
        <f>F117&amp;" + "&amp;F118</f>
        <v>P81 + P96</v>
      </c>
      <c r="J116" s="2826"/>
      <c r="K116" s="3962">
        <v>1</v>
      </c>
      <c r="L116" s="4809"/>
      <c r="M116" s="2826"/>
      <c r="N116" s="2826"/>
      <c r="O116" s="2826"/>
      <c r="P116" s="4663"/>
    </row>
    <row r="117" spans="1:16" ht="22" customHeight="1" x14ac:dyDescent="0.35">
      <c r="A117" s="5432"/>
      <c r="B117" s="5435"/>
      <c r="C117" s="5444"/>
      <c r="D117" s="4677" t="s">
        <v>3386</v>
      </c>
      <c r="E117" s="2627"/>
      <c r="F117" s="2830" t="s">
        <v>3387</v>
      </c>
      <c r="G117" s="2629" t="s">
        <v>16</v>
      </c>
      <c r="H117" s="2630"/>
      <c r="I117" s="2630"/>
      <c r="J117" s="2627"/>
      <c r="K117" s="3938">
        <v>1</v>
      </c>
      <c r="L117" s="4810"/>
      <c r="M117" s="2627"/>
      <c r="N117" s="2627"/>
      <c r="O117" s="2627"/>
      <c r="P117" s="3603"/>
    </row>
    <row r="118" spans="1:16" ht="22" customHeight="1" x14ac:dyDescent="0.35">
      <c r="A118" s="5432"/>
      <c r="B118" s="5435"/>
      <c r="C118" s="5444"/>
      <c r="D118" s="4682" t="s">
        <v>3388</v>
      </c>
      <c r="E118" s="2863"/>
      <c r="F118" s="2864" t="s">
        <v>3389</v>
      </c>
      <c r="G118" s="2865" t="s">
        <v>16</v>
      </c>
      <c r="H118" s="2866"/>
      <c r="I118" s="2866"/>
      <c r="J118" s="2863"/>
      <c r="K118" s="3940">
        <v>1</v>
      </c>
      <c r="L118" s="3220"/>
      <c r="M118" s="2863"/>
      <c r="N118" s="2863"/>
      <c r="O118" s="2863"/>
      <c r="P118" s="3605"/>
    </row>
    <row r="119" spans="1:16" ht="22" customHeight="1" x14ac:dyDescent="0.35">
      <c r="A119" s="5432"/>
      <c r="B119" s="5435"/>
      <c r="C119" s="5444"/>
      <c r="D119" s="3179" t="s">
        <v>3390</v>
      </c>
      <c r="E119" s="2826"/>
      <c r="F119" s="2827" t="s">
        <v>3391</v>
      </c>
      <c r="G119" s="2828" t="s">
        <v>16</v>
      </c>
      <c r="H119" s="2829"/>
      <c r="I119" s="2829" t="str">
        <f>F120&amp;" + "&amp;F121</f>
        <v>P82 + P97</v>
      </c>
      <c r="J119" s="2826"/>
      <c r="K119" s="3962">
        <v>1</v>
      </c>
      <c r="L119" s="4809"/>
      <c r="M119" s="2826"/>
      <c r="N119" s="2826"/>
      <c r="O119" s="2826"/>
      <c r="P119" s="4663"/>
    </row>
    <row r="120" spans="1:16" ht="22" customHeight="1" x14ac:dyDescent="0.35">
      <c r="A120" s="5432"/>
      <c r="B120" s="5435"/>
      <c r="C120" s="5444"/>
      <c r="D120" s="4677" t="s">
        <v>3392</v>
      </c>
      <c r="E120" s="2627"/>
      <c r="F120" s="2830" t="s">
        <v>3393</v>
      </c>
      <c r="G120" s="2629" t="s">
        <v>16</v>
      </c>
      <c r="H120" s="2630"/>
      <c r="I120" s="2630"/>
      <c r="J120" s="2627"/>
      <c r="K120" s="3938">
        <v>1</v>
      </c>
      <c r="L120" s="4810"/>
      <c r="M120" s="2627"/>
      <c r="N120" s="2627"/>
      <c r="O120" s="2627"/>
      <c r="P120" s="3603"/>
    </row>
    <row r="121" spans="1:16" ht="22" customHeight="1" x14ac:dyDescent="0.35">
      <c r="A121" s="5432"/>
      <c r="B121" s="5435"/>
      <c r="C121" s="5444"/>
      <c r="D121" s="4682" t="s">
        <v>3394</v>
      </c>
      <c r="E121" s="2863"/>
      <c r="F121" s="2864" t="s">
        <v>3395</v>
      </c>
      <c r="G121" s="2629" t="s">
        <v>16</v>
      </c>
      <c r="H121" s="2630"/>
      <c r="I121" s="2866"/>
      <c r="J121" s="2863"/>
      <c r="K121" s="3940">
        <v>1</v>
      </c>
      <c r="L121" s="3220"/>
      <c r="M121" s="2863"/>
      <c r="N121" s="2863"/>
      <c r="O121" s="2863"/>
      <c r="P121" s="3605"/>
    </row>
    <row r="122" spans="1:16" ht="22" customHeight="1" x14ac:dyDescent="0.35">
      <c r="A122" s="5432"/>
      <c r="B122" s="5435"/>
      <c r="C122" s="5444"/>
      <c r="D122" s="3179" t="s">
        <v>3396</v>
      </c>
      <c r="E122" s="2826"/>
      <c r="F122" s="2827" t="s">
        <v>3397</v>
      </c>
      <c r="G122" s="2865" t="s">
        <v>16</v>
      </c>
      <c r="H122" s="2866"/>
      <c r="I122" s="2829" t="str">
        <f>F123&amp;" + "&amp;F124&amp;" + "&amp;F125</f>
        <v>P71 + P116 + P43</v>
      </c>
      <c r="J122" s="2826"/>
      <c r="K122" s="3962">
        <v>1</v>
      </c>
      <c r="L122" s="4809"/>
      <c r="M122" s="2826"/>
      <c r="N122" s="2826"/>
      <c r="O122" s="2826"/>
      <c r="P122" s="4663"/>
    </row>
    <row r="123" spans="1:16" ht="22" customHeight="1" x14ac:dyDescent="0.35">
      <c r="A123" s="5432"/>
      <c r="B123" s="5435"/>
      <c r="C123" s="5444"/>
      <c r="D123" s="4677" t="s">
        <v>3398</v>
      </c>
      <c r="E123" s="2627"/>
      <c r="F123" s="2830" t="s">
        <v>3399</v>
      </c>
      <c r="G123" s="2828" t="s">
        <v>16</v>
      </c>
      <c r="H123" s="2829"/>
      <c r="I123" s="2630"/>
      <c r="J123" s="2627"/>
      <c r="K123" s="3938">
        <v>1</v>
      </c>
      <c r="L123" s="4810"/>
      <c r="M123" s="2627"/>
      <c r="N123" s="2627"/>
      <c r="O123" s="2627"/>
      <c r="P123" s="3603"/>
    </row>
    <row r="124" spans="1:16" ht="22" customHeight="1" x14ac:dyDescent="0.35">
      <c r="A124" s="5432"/>
      <c r="B124" s="5435"/>
      <c r="C124" s="5444"/>
      <c r="D124" s="4677" t="s">
        <v>3400</v>
      </c>
      <c r="E124" s="2627"/>
      <c r="F124" s="2830" t="s">
        <v>3082</v>
      </c>
      <c r="G124" s="2629" t="s">
        <v>16</v>
      </c>
      <c r="H124" s="2630"/>
      <c r="I124" s="2630"/>
      <c r="J124" s="2627"/>
      <c r="K124" s="3938">
        <v>1</v>
      </c>
      <c r="L124" s="4810"/>
      <c r="M124" s="2627"/>
      <c r="N124" s="2627"/>
      <c r="O124" s="2627"/>
      <c r="P124" s="3603"/>
    </row>
    <row r="125" spans="1:16" ht="22" customHeight="1" x14ac:dyDescent="0.35">
      <c r="A125" s="5432"/>
      <c r="B125" s="5435"/>
      <c r="C125" s="5444"/>
      <c r="D125" s="4682" t="s">
        <v>3401</v>
      </c>
      <c r="E125" s="2863"/>
      <c r="F125" s="2864" t="s">
        <v>3080</v>
      </c>
      <c r="G125" s="2850" t="s">
        <v>16</v>
      </c>
      <c r="H125" s="2851"/>
      <c r="I125" s="2866"/>
      <c r="J125" s="2863"/>
      <c r="K125" s="3940">
        <v>1</v>
      </c>
      <c r="L125" s="3220"/>
      <c r="M125" s="2863"/>
      <c r="N125" s="2863"/>
      <c r="O125" s="2863"/>
      <c r="P125" s="3605"/>
    </row>
    <row r="126" spans="1:16" ht="22" customHeight="1" x14ac:dyDescent="0.35">
      <c r="A126" s="5432"/>
      <c r="B126" s="5435"/>
      <c r="C126" s="5444"/>
      <c r="D126" s="3179" t="s">
        <v>3402</v>
      </c>
      <c r="E126" s="2826"/>
      <c r="F126" s="2827" t="s">
        <v>3403</v>
      </c>
      <c r="G126" s="1646" t="s">
        <v>16</v>
      </c>
      <c r="H126" s="1647"/>
      <c r="I126" s="2829" t="str">
        <f>F127&amp;" + "&amp;F128&amp;" + "&amp;F130</f>
        <v>P73 + P76 + P101</v>
      </c>
      <c r="J126" s="2826"/>
      <c r="K126" s="3962">
        <v>1</v>
      </c>
      <c r="L126" s="4809"/>
      <c r="M126" s="2826"/>
      <c r="N126" s="2826"/>
      <c r="O126" s="2826"/>
      <c r="P126" s="4663"/>
    </row>
    <row r="127" spans="1:16" ht="22" customHeight="1" x14ac:dyDescent="0.35">
      <c r="A127" s="5432"/>
      <c r="B127" s="5435"/>
      <c r="C127" s="5444"/>
      <c r="D127" s="4677" t="s">
        <v>3404</v>
      </c>
      <c r="E127" s="2627"/>
      <c r="F127" s="2830" t="s">
        <v>3405</v>
      </c>
      <c r="G127" s="2850" t="s">
        <v>16</v>
      </c>
      <c r="H127" s="2851"/>
      <c r="I127" s="2630"/>
      <c r="J127" s="2627"/>
      <c r="K127" s="3938">
        <v>1</v>
      </c>
      <c r="L127" s="4810"/>
      <c r="M127" s="2627"/>
      <c r="N127" s="2627"/>
      <c r="O127" s="2627"/>
      <c r="P127" s="3603"/>
    </row>
    <row r="128" spans="1:16" ht="22" customHeight="1" thickBot="1" x14ac:dyDescent="0.4">
      <c r="A128" s="5432"/>
      <c r="B128" s="5435"/>
      <c r="C128" s="5444"/>
      <c r="D128" s="4681" t="s">
        <v>3406</v>
      </c>
      <c r="E128" s="2848"/>
      <c r="F128" s="2849" t="s">
        <v>3407</v>
      </c>
      <c r="G128" s="2870" t="s">
        <v>16</v>
      </c>
      <c r="H128" s="2871"/>
      <c r="I128" s="2851"/>
      <c r="J128" s="2848"/>
      <c r="K128" s="3958">
        <v>1</v>
      </c>
      <c r="L128" s="4815"/>
      <c r="M128" s="2848"/>
      <c r="N128" s="2848"/>
      <c r="O128" s="2848"/>
      <c r="P128" s="3628"/>
    </row>
    <row r="129" spans="1:16" ht="22" customHeight="1" x14ac:dyDescent="0.35">
      <c r="A129" s="5432"/>
      <c r="B129" s="5435"/>
      <c r="C129" s="5444"/>
      <c r="D129" s="4676" t="s">
        <v>3408</v>
      </c>
      <c r="E129" s="1644"/>
      <c r="F129" s="1645" t="s">
        <v>3409</v>
      </c>
      <c r="G129" s="2835" t="s">
        <v>16</v>
      </c>
      <c r="H129" s="2836"/>
      <c r="I129" s="1647"/>
      <c r="J129" s="1644"/>
      <c r="K129" s="3926">
        <v>1</v>
      </c>
      <c r="L129" s="4813"/>
      <c r="M129" s="1644"/>
      <c r="N129" s="1644"/>
      <c r="O129" s="1644"/>
      <c r="P129" s="3588"/>
    </row>
    <row r="130" spans="1:16" ht="22" customHeight="1" x14ac:dyDescent="0.35">
      <c r="A130" s="5432"/>
      <c r="B130" s="5435"/>
      <c r="C130" s="5444"/>
      <c r="D130" s="4681" t="s">
        <v>3410</v>
      </c>
      <c r="E130" s="2848"/>
      <c r="F130" s="2849" t="s">
        <v>3411</v>
      </c>
      <c r="G130" s="2874" t="s">
        <v>16</v>
      </c>
      <c r="H130" s="2875"/>
      <c r="I130" s="2851"/>
      <c r="J130" s="2848"/>
      <c r="K130" s="3958">
        <v>1</v>
      </c>
      <c r="L130" s="4815"/>
      <c r="M130" s="2848"/>
      <c r="N130" s="2848"/>
      <c r="O130" s="2848"/>
      <c r="P130" s="3628"/>
    </row>
    <row r="131" spans="1:16" ht="22" customHeight="1" thickBot="1" x14ac:dyDescent="0.4">
      <c r="A131" s="5432"/>
      <c r="B131" s="5435"/>
      <c r="C131" s="5445"/>
      <c r="D131" s="4641" t="s">
        <v>3412</v>
      </c>
      <c r="E131" s="2868"/>
      <c r="F131" s="2869" t="s">
        <v>3413</v>
      </c>
      <c r="G131" s="2629" t="s">
        <v>16</v>
      </c>
      <c r="H131" s="2630"/>
      <c r="I131" s="2871"/>
      <c r="J131" s="2868"/>
      <c r="K131" s="3929">
        <v>1</v>
      </c>
      <c r="L131" s="4820"/>
      <c r="M131" s="2868"/>
      <c r="N131" s="2868"/>
      <c r="O131" s="2868"/>
      <c r="P131" s="4667"/>
    </row>
    <row r="132" spans="1:16" ht="22" customHeight="1" x14ac:dyDescent="0.35">
      <c r="A132" s="5432"/>
      <c r="B132" s="5435"/>
      <c r="C132" s="5438" t="s">
        <v>1755</v>
      </c>
      <c r="D132" s="3183" t="s">
        <v>1755</v>
      </c>
      <c r="E132" s="2833"/>
      <c r="F132" s="2834" t="s">
        <v>3085</v>
      </c>
      <c r="G132" s="2865" t="s">
        <v>16</v>
      </c>
      <c r="H132" s="2866"/>
      <c r="I132" s="2836" t="str">
        <f>F133&amp;" + "&amp;F135</f>
        <v>P50 + P53</v>
      </c>
      <c r="J132" s="2833"/>
      <c r="K132" s="3937">
        <v>1</v>
      </c>
      <c r="L132" s="4814"/>
      <c r="M132" s="2833"/>
      <c r="N132" s="2833"/>
      <c r="O132" s="2833"/>
      <c r="P132" s="3602"/>
    </row>
    <row r="133" spans="1:16" ht="22" customHeight="1" x14ac:dyDescent="0.35">
      <c r="A133" s="5432"/>
      <c r="B133" s="5435"/>
      <c r="C133" s="5438"/>
      <c r="D133" s="4683" t="s">
        <v>3414</v>
      </c>
      <c r="E133" s="2872"/>
      <c r="F133" s="2873" t="s">
        <v>3415</v>
      </c>
      <c r="G133" s="2828" t="s">
        <v>16</v>
      </c>
      <c r="H133" s="2829"/>
      <c r="I133" s="4702" t="str">
        <f>F134</f>
        <v>P52</v>
      </c>
      <c r="J133" s="2872"/>
      <c r="K133" s="3938">
        <v>1</v>
      </c>
      <c r="L133" s="4821"/>
      <c r="M133" s="2872"/>
      <c r="N133" s="2872"/>
      <c r="O133" s="2872"/>
      <c r="P133" s="4668"/>
    </row>
    <row r="134" spans="1:16" ht="22" customHeight="1" x14ac:dyDescent="0.35">
      <c r="A134" s="5432"/>
      <c r="B134" s="5435"/>
      <c r="C134" s="5438"/>
      <c r="D134" s="4684" t="s">
        <v>1756</v>
      </c>
      <c r="E134" s="2637"/>
      <c r="F134" s="2892" t="s">
        <v>3086</v>
      </c>
      <c r="G134" s="2629" t="s">
        <v>16</v>
      </c>
      <c r="H134" s="2630"/>
      <c r="I134" s="2636"/>
      <c r="J134" s="2637"/>
      <c r="K134" s="3939">
        <v>1</v>
      </c>
      <c r="L134" s="4822"/>
      <c r="M134" s="2637"/>
      <c r="N134" s="2637"/>
      <c r="O134" s="2637"/>
      <c r="P134" s="3604"/>
    </row>
    <row r="135" spans="1:16" ht="22" customHeight="1" x14ac:dyDescent="0.35">
      <c r="A135" s="5432"/>
      <c r="B135" s="5435"/>
      <c r="C135" s="5438"/>
      <c r="D135" s="4674" t="s">
        <v>3416</v>
      </c>
      <c r="E135" s="2826"/>
      <c r="F135" s="2827" t="s">
        <v>3417</v>
      </c>
      <c r="G135" s="2629" t="s">
        <v>16</v>
      </c>
      <c r="H135" s="2630"/>
      <c r="I135" s="2829" t="str">
        <f>F136&amp;" + "&amp;F137&amp;" + "&amp;F138&amp;" + "&amp;F139&amp;" + "&amp;F140&amp;" + "&amp;F141&amp;" + "&amp;F143&amp;" + "&amp;F144</f>
        <v>P51 + P54 + P56 + P57 + P58 + P59 + P60 + P75</v>
      </c>
      <c r="J135" s="2826"/>
      <c r="K135" s="3962">
        <v>1</v>
      </c>
      <c r="L135" s="4809"/>
      <c r="M135" s="2826"/>
      <c r="N135" s="2826"/>
      <c r="O135" s="2826"/>
      <c r="P135" s="4663"/>
    </row>
    <row r="136" spans="1:16" ht="22" customHeight="1" x14ac:dyDescent="0.35">
      <c r="A136" s="5432"/>
      <c r="B136" s="5435"/>
      <c r="C136" s="5438"/>
      <c r="D136" s="4678" t="s">
        <v>3418</v>
      </c>
      <c r="E136" s="2838"/>
      <c r="F136" s="2839" t="s">
        <v>3419</v>
      </c>
      <c r="G136" s="2840" t="s">
        <v>16</v>
      </c>
      <c r="H136" s="2841"/>
      <c r="I136" s="2841"/>
      <c r="J136" s="2838"/>
      <c r="K136" s="3938">
        <v>1</v>
      </c>
      <c r="L136" s="4812"/>
      <c r="M136" s="2838"/>
      <c r="N136" s="2838"/>
      <c r="O136" s="2838"/>
      <c r="P136" s="4665"/>
    </row>
    <row r="137" spans="1:16" ht="22" customHeight="1" x14ac:dyDescent="0.35">
      <c r="A137" s="5432"/>
      <c r="B137" s="5435"/>
      <c r="C137" s="5438"/>
      <c r="D137" s="4677" t="s">
        <v>889</v>
      </c>
      <c r="E137" s="2627"/>
      <c r="F137" s="2830" t="s">
        <v>3420</v>
      </c>
      <c r="G137" s="2629" t="s">
        <v>16</v>
      </c>
      <c r="H137" s="2630"/>
      <c r="I137" s="2630"/>
      <c r="J137" s="2627"/>
      <c r="K137" s="3938">
        <v>1</v>
      </c>
      <c r="L137" s="4810"/>
      <c r="M137" s="2627"/>
      <c r="N137" s="2627"/>
      <c r="O137" s="2627"/>
      <c r="P137" s="3603"/>
    </row>
    <row r="138" spans="1:16" ht="22" customHeight="1" x14ac:dyDescent="0.35">
      <c r="A138" s="5432"/>
      <c r="B138" s="5435"/>
      <c r="C138" s="5438"/>
      <c r="D138" s="4677" t="s">
        <v>3421</v>
      </c>
      <c r="E138" s="2627"/>
      <c r="F138" s="2830" t="s">
        <v>3422</v>
      </c>
      <c r="G138" s="2850" t="s">
        <v>16</v>
      </c>
      <c r="H138" s="2851"/>
      <c r="I138" s="2630"/>
      <c r="J138" s="2627"/>
      <c r="K138" s="3938">
        <v>1</v>
      </c>
      <c r="L138" s="4810"/>
      <c r="M138" s="2627"/>
      <c r="N138" s="2627"/>
      <c r="O138" s="2627"/>
      <c r="P138" s="3603"/>
    </row>
    <row r="139" spans="1:16" ht="22" customHeight="1" x14ac:dyDescent="0.35">
      <c r="A139" s="5432"/>
      <c r="B139" s="5435"/>
      <c r="C139" s="5438"/>
      <c r="D139" s="4677" t="s">
        <v>893</v>
      </c>
      <c r="E139" s="2627"/>
      <c r="F139" s="2830" t="s">
        <v>3423</v>
      </c>
      <c r="G139" s="1646" t="s">
        <v>16</v>
      </c>
      <c r="H139" s="1647"/>
      <c r="I139" s="2630"/>
      <c r="J139" s="2627"/>
      <c r="K139" s="3938">
        <v>1</v>
      </c>
      <c r="L139" s="4810"/>
      <c r="M139" s="2627"/>
      <c r="N139" s="2627"/>
      <c r="O139" s="2627"/>
      <c r="P139" s="3603"/>
    </row>
    <row r="140" spans="1:16" ht="22" customHeight="1" x14ac:dyDescent="0.35">
      <c r="A140" s="5432"/>
      <c r="B140" s="5435"/>
      <c r="C140" s="5438"/>
      <c r="D140" s="4677" t="s">
        <v>3424</v>
      </c>
      <c r="E140" s="2627"/>
      <c r="F140" s="2830" t="s">
        <v>3425</v>
      </c>
      <c r="G140" s="2629" t="s">
        <v>16</v>
      </c>
      <c r="H140" s="2630"/>
      <c r="I140" s="2630"/>
      <c r="J140" s="2627"/>
      <c r="K140" s="3938">
        <v>1</v>
      </c>
      <c r="L140" s="4810"/>
      <c r="M140" s="2627"/>
      <c r="N140" s="2627"/>
      <c r="O140" s="2627"/>
      <c r="P140" s="3603"/>
    </row>
    <row r="141" spans="1:16" ht="22" customHeight="1" thickBot="1" x14ac:dyDescent="0.4">
      <c r="A141" s="5432"/>
      <c r="B141" s="5435"/>
      <c r="C141" s="5438"/>
      <c r="D141" s="4681" t="s">
        <v>1806</v>
      </c>
      <c r="E141" s="2848"/>
      <c r="F141" s="2849" t="s">
        <v>3426</v>
      </c>
      <c r="G141" s="2629" t="s">
        <v>16</v>
      </c>
      <c r="H141" s="2630"/>
      <c r="I141" s="2851"/>
      <c r="J141" s="2848"/>
      <c r="K141" s="3958">
        <v>1</v>
      </c>
      <c r="L141" s="4815"/>
      <c r="M141" s="2848"/>
      <c r="N141" s="2848"/>
      <c r="O141" s="2848"/>
      <c r="P141" s="3628"/>
    </row>
    <row r="142" spans="1:16" ht="22" customHeight="1" thickTop="1" thickBot="1" x14ac:dyDescent="0.4">
      <c r="A142" s="5432"/>
      <c r="B142" s="5435"/>
      <c r="C142" s="5438"/>
      <c r="D142" s="4676" t="s">
        <v>3427</v>
      </c>
      <c r="E142" s="1644"/>
      <c r="F142" s="1645" t="s">
        <v>3428</v>
      </c>
      <c r="G142" s="2820" t="s">
        <v>16</v>
      </c>
      <c r="H142" s="2821"/>
      <c r="I142" s="1647"/>
      <c r="J142" s="1644"/>
      <c r="K142" s="3926">
        <v>1</v>
      </c>
      <c r="L142" s="4813"/>
      <c r="M142" s="1644"/>
      <c r="N142" s="1644"/>
      <c r="O142" s="1644"/>
      <c r="P142" s="3588"/>
    </row>
    <row r="143" spans="1:16" ht="22" customHeight="1" thickBot="1" x14ac:dyDescent="0.4">
      <c r="A143" s="5432"/>
      <c r="B143" s="5435"/>
      <c r="C143" s="5438"/>
      <c r="D143" s="4677" t="s">
        <v>3429</v>
      </c>
      <c r="E143" s="2627"/>
      <c r="F143" s="2830" t="s">
        <v>3430</v>
      </c>
      <c r="G143" s="2878" t="s">
        <v>16</v>
      </c>
      <c r="H143" s="2879"/>
      <c r="I143" s="2630"/>
      <c r="J143" s="2627"/>
      <c r="K143" s="3938">
        <v>1</v>
      </c>
      <c r="L143" s="4810"/>
      <c r="M143" s="2627"/>
      <c r="N143" s="2627"/>
      <c r="O143" s="2627"/>
      <c r="P143" s="3603"/>
    </row>
    <row r="144" spans="1:16" ht="22" customHeight="1" thickTop="1" thickBot="1" x14ac:dyDescent="0.4">
      <c r="A144" s="5432"/>
      <c r="B144" s="5436"/>
      <c r="C144" s="5440"/>
      <c r="D144" s="4677" t="s">
        <v>3431</v>
      </c>
      <c r="E144" s="2627"/>
      <c r="F144" s="2830" t="s">
        <v>3432</v>
      </c>
      <c r="G144" s="2882" t="s">
        <v>16</v>
      </c>
      <c r="H144" s="2883"/>
      <c r="I144" s="2630"/>
      <c r="J144" s="2627"/>
      <c r="K144" s="3938">
        <v>1</v>
      </c>
      <c r="L144" s="4810"/>
      <c r="M144" s="2627"/>
      <c r="N144" s="2627"/>
      <c r="O144" s="2627"/>
      <c r="P144" s="3603"/>
    </row>
    <row r="145" spans="1:16" ht="22" customHeight="1" thickTop="1" thickBot="1" x14ac:dyDescent="0.4">
      <c r="A145" s="5432"/>
      <c r="B145" s="5321" t="s">
        <v>3315</v>
      </c>
      <c r="C145" s="5446" t="s">
        <v>3315</v>
      </c>
      <c r="D145" s="3193" t="s">
        <v>3433</v>
      </c>
      <c r="E145" s="2818"/>
      <c r="F145" s="2819" t="s">
        <v>3089</v>
      </c>
      <c r="G145" s="4653"/>
      <c r="H145" s="4654"/>
      <c r="I145" s="2877" t="str">
        <f>F146</f>
        <v>P55</v>
      </c>
      <c r="J145" s="2818"/>
      <c r="K145" s="3936">
        <v>1</v>
      </c>
      <c r="L145" s="4807"/>
      <c r="M145" s="2818"/>
      <c r="N145" s="2818"/>
      <c r="O145" s="2818"/>
      <c r="P145" s="4662"/>
    </row>
    <row r="146" spans="1:16" ht="22" customHeight="1" thickBot="1" x14ac:dyDescent="0.4">
      <c r="A146" s="5432"/>
      <c r="B146" s="5322"/>
      <c r="C146" s="5447"/>
      <c r="D146" s="4685" t="s">
        <v>3434</v>
      </c>
      <c r="E146" s="4656"/>
      <c r="F146" s="3020" t="s">
        <v>3435</v>
      </c>
      <c r="G146" s="4653"/>
      <c r="H146" s="4654"/>
      <c r="I146" s="4512"/>
      <c r="J146" s="4656"/>
      <c r="K146" s="3964">
        <v>1</v>
      </c>
      <c r="L146" s="4823"/>
      <c r="M146" s="4656"/>
      <c r="N146" s="4656"/>
      <c r="O146" s="4656"/>
      <c r="P146" s="4669"/>
    </row>
    <row r="147" spans="1:16" ht="22" customHeight="1" thickTop="1" thickBot="1" x14ac:dyDescent="0.4">
      <c r="A147" s="5433"/>
      <c r="B147" s="4657" t="s">
        <v>3436</v>
      </c>
      <c r="C147" s="4673" t="s">
        <v>3436</v>
      </c>
      <c r="D147" s="4686" t="s">
        <v>3436</v>
      </c>
      <c r="E147" s="2880"/>
      <c r="F147" s="2881" t="s">
        <v>2999</v>
      </c>
      <c r="G147" s="4653"/>
      <c r="H147" s="4654"/>
      <c r="I147" s="2883" t="str">
        <f>F75&amp;" + "&amp;F102&amp;" + "&amp;F109&amp;" + "&amp;F110&amp;" + "&amp;F145</f>
        <v>P92 + P93 + P30 + P150 + P77</v>
      </c>
      <c r="J147" s="2880"/>
      <c r="K147" s="3950">
        <v>1</v>
      </c>
      <c r="L147" s="4824"/>
      <c r="M147" s="2880"/>
      <c r="N147" s="2880"/>
      <c r="O147" s="2880"/>
      <c r="P147" s="4670"/>
    </row>
    <row r="148" spans="1:16" ht="22" customHeight="1" thickTop="1" x14ac:dyDescent="0.35">
      <c r="A148" s="5435" t="s">
        <v>252</v>
      </c>
      <c r="B148" s="4658" t="s">
        <v>3437</v>
      </c>
      <c r="C148" s="4659"/>
      <c r="D148" s="3194" t="s">
        <v>3438</v>
      </c>
      <c r="E148" s="2885"/>
      <c r="F148" s="2886" t="s">
        <v>3439</v>
      </c>
      <c r="G148" s="2887" t="s">
        <v>16</v>
      </c>
      <c r="H148" s="2884"/>
      <c r="I148" s="2888" t="str">
        <f>F118&amp;" + "&amp;F121&amp;" + "&amp;F125&amp;" + "&amp;F130</f>
        <v>P96 + P97 + P43 + P101</v>
      </c>
      <c r="J148" s="2885"/>
      <c r="K148" s="3953">
        <v>1</v>
      </c>
      <c r="L148" s="3212"/>
      <c r="M148" s="2885"/>
      <c r="N148" s="2885"/>
      <c r="O148" s="2885"/>
      <c r="P148" s="3620"/>
    </row>
    <row r="149" spans="1:16" ht="22" customHeight="1" thickBot="1" x14ac:dyDescent="0.4">
      <c r="A149" s="5436"/>
      <c r="B149" s="4660" t="s">
        <v>3440</v>
      </c>
      <c r="C149" s="4661"/>
      <c r="D149" s="3996" t="s">
        <v>3441</v>
      </c>
      <c r="E149" s="2890"/>
      <c r="F149" s="2891" t="s">
        <v>3008</v>
      </c>
      <c r="G149" s="2592" t="s">
        <v>16</v>
      </c>
      <c r="H149" s="2593"/>
      <c r="I149" s="2593"/>
      <c r="J149" s="2890"/>
      <c r="K149" s="3954">
        <v>1</v>
      </c>
      <c r="L149" s="4825"/>
      <c r="M149" s="2890"/>
      <c r="N149" s="2890"/>
      <c r="O149" s="2890"/>
      <c r="P149" s="4671"/>
    </row>
    <row r="150" spans="1:16" ht="22" customHeight="1" thickTop="1" x14ac:dyDescent="0.35">
      <c r="A150" s="5434" t="s">
        <v>14</v>
      </c>
      <c r="B150" s="5431" t="s">
        <v>213</v>
      </c>
      <c r="C150" s="5466" t="s">
        <v>920</v>
      </c>
      <c r="D150" s="4730" t="s">
        <v>3442</v>
      </c>
      <c r="E150" s="2637"/>
      <c r="F150" s="2892" t="s">
        <v>3094</v>
      </c>
      <c r="G150" s="2635" t="s">
        <v>16</v>
      </c>
      <c r="H150" s="2636"/>
      <c r="I150" s="2636"/>
      <c r="J150" s="2637"/>
      <c r="K150" s="4827">
        <v>1</v>
      </c>
      <c r="L150" s="3204"/>
      <c r="M150" s="2944"/>
      <c r="N150" s="2944"/>
      <c r="O150" s="2948"/>
      <c r="P150" s="3622"/>
    </row>
    <row r="151" spans="1:16" ht="22" customHeight="1" x14ac:dyDescent="0.35">
      <c r="A151" s="5435"/>
      <c r="B151" s="5432"/>
      <c r="C151" s="5438"/>
      <c r="D151" s="4731" t="s">
        <v>3443</v>
      </c>
      <c r="E151" s="2637"/>
      <c r="F151" s="2892" t="s">
        <v>3444</v>
      </c>
      <c r="G151" s="2635" t="s">
        <v>16</v>
      </c>
      <c r="H151" s="2636"/>
      <c r="I151" s="2636"/>
      <c r="J151" s="2637"/>
      <c r="K151" s="4828">
        <v>1</v>
      </c>
      <c r="L151" s="3196"/>
      <c r="M151" s="2636"/>
      <c r="N151" s="2636"/>
      <c r="O151" s="2893"/>
      <c r="P151" s="3604"/>
    </row>
    <row r="152" spans="1:16" ht="22" customHeight="1" x14ac:dyDescent="0.35">
      <c r="A152" s="5435"/>
      <c r="B152" s="5432"/>
      <c r="C152" s="5438"/>
      <c r="D152" s="4732" t="s">
        <v>3445</v>
      </c>
      <c r="E152" s="2848"/>
      <c r="F152" s="2849" t="s">
        <v>3446</v>
      </c>
      <c r="G152" s="2896" t="s">
        <v>16</v>
      </c>
      <c r="H152" s="2897"/>
      <c r="I152" s="2851"/>
      <c r="J152" s="2848"/>
      <c r="K152" s="4829">
        <v>1</v>
      </c>
      <c r="L152" s="3185"/>
      <c r="M152" s="2851"/>
      <c r="N152" s="2851"/>
      <c r="O152" s="2852"/>
      <c r="P152" s="3628"/>
    </row>
    <row r="153" spans="1:16" ht="22" customHeight="1" x14ac:dyDescent="0.35">
      <c r="A153" s="5435"/>
      <c r="B153" s="5432"/>
      <c r="C153" s="5438"/>
      <c r="D153" s="4733" t="s">
        <v>3447</v>
      </c>
      <c r="E153" s="2643"/>
      <c r="F153" s="4705" t="s">
        <v>2987</v>
      </c>
      <c r="G153" s="2874" t="s">
        <v>16</v>
      </c>
      <c r="H153" s="2875"/>
      <c r="I153" s="2646" t="str">
        <f>F150&amp;" + "&amp;F151&amp;" + "&amp;F152</f>
        <v>E3 + E80 + E81</v>
      </c>
      <c r="J153" s="2643"/>
      <c r="K153" s="4828">
        <v>1</v>
      </c>
      <c r="L153" s="4100"/>
      <c r="M153" s="2646"/>
      <c r="N153" s="2646"/>
      <c r="O153" s="4750"/>
      <c r="P153" s="4766"/>
    </row>
    <row r="154" spans="1:16" ht="22" customHeight="1" x14ac:dyDescent="0.35">
      <c r="A154" s="5435"/>
      <c r="B154" s="5432"/>
      <c r="C154" s="5438"/>
      <c r="D154" s="4676" t="s">
        <v>3448</v>
      </c>
      <c r="E154" s="1644"/>
      <c r="F154" s="1645" t="s">
        <v>3449</v>
      </c>
      <c r="G154" s="1646" t="s">
        <v>16</v>
      </c>
      <c r="H154" s="1647"/>
      <c r="I154" s="1647"/>
      <c r="J154" s="1644"/>
      <c r="K154" s="4830">
        <v>1</v>
      </c>
      <c r="L154" s="3977"/>
      <c r="M154" s="1647"/>
      <c r="N154" s="1647"/>
      <c r="O154" s="2802"/>
      <c r="P154" s="3588"/>
    </row>
    <row r="155" spans="1:16" ht="22" customHeight="1" x14ac:dyDescent="0.35">
      <c r="A155" s="5435"/>
      <c r="B155" s="5432"/>
      <c r="C155" s="5438"/>
      <c r="D155" s="4734" t="s">
        <v>3450</v>
      </c>
      <c r="E155" s="2899"/>
      <c r="F155" s="2900" t="s">
        <v>3451</v>
      </c>
      <c r="G155" s="2901" t="s">
        <v>16</v>
      </c>
      <c r="H155" s="2902"/>
      <c r="I155" s="2902"/>
      <c r="J155" s="2899"/>
      <c r="K155" s="4831">
        <v>1</v>
      </c>
      <c r="L155" s="3975"/>
      <c r="M155" s="2902"/>
      <c r="N155" s="2902"/>
      <c r="O155" s="2903"/>
      <c r="P155" s="3586"/>
    </row>
    <row r="156" spans="1:16" ht="22" customHeight="1" x14ac:dyDescent="0.35">
      <c r="A156" s="5435"/>
      <c r="B156" s="5432"/>
      <c r="C156" s="5438"/>
      <c r="D156" s="4678" t="s">
        <v>3452</v>
      </c>
      <c r="E156" s="2838"/>
      <c r="F156" s="2839" t="s">
        <v>3453</v>
      </c>
      <c r="G156" s="2629" t="s">
        <v>16</v>
      </c>
      <c r="H156" s="2630"/>
      <c r="I156" s="2630"/>
      <c r="J156" s="2838"/>
      <c r="K156" s="4832">
        <v>1</v>
      </c>
      <c r="L156" s="3180"/>
      <c r="M156" s="2841"/>
      <c r="N156" s="2841"/>
      <c r="O156" s="2842"/>
      <c r="P156" s="4665"/>
    </row>
    <row r="157" spans="1:16" ht="22" customHeight="1" x14ac:dyDescent="0.35">
      <c r="A157" s="5435"/>
      <c r="B157" s="5432"/>
      <c r="C157" s="5438"/>
      <c r="D157" s="4731" t="s">
        <v>3454</v>
      </c>
      <c r="E157" s="2637"/>
      <c r="F157" s="2904" t="s">
        <v>3455</v>
      </c>
      <c r="G157" s="2635" t="s">
        <v>16</v>
      </c>
      <c r="H157" s="2636"/>
      <c r="I157" s="2636"/>
      <c r="J157" s="2637"/>
      <c r="K157" s="4828">
        <v>1</v>
      </c>
      <c r="L157" s="3196"/>
      <c r="M157" s="2636"/>
      <c r="N157" s="2636"/>
      <c r="O157" s="2893"/>
      <c r="P157" s="3604"/>
    </row>
    <row r="158" spans="1:16" ht="22" customHeight="1" x14ac:dyDescent="0.35">
      <c r="A158" s="5435"/>
      <c r="B158" s="5432"/>
      <c r="C158" s="5438"/>
      <c r="D158" s="4731" t="s">
        <v>942</v>
      </c>
      <c r="E158" s="2637"/>
      <c r="F158" s="2904" t="s">
        <v>3100</v>
      </c>
      <c r="G158" s="2635" t="s">
        <v>16</v>
      </c>
      <c r="H158" s="2636"/>
      <c r="I158" s="2636"/>
      <c r="J158" s="2637"/>
      <c r="K158" s="4828">
        <v>1</v>
      </c>
      <c r="L158" s="3196"/>
      <c r="M158" s="2636"/>
      <c r="N158" s="2636"/>
      <c r="O158" s="2893"/>
      <c r="P158" s="3604"/>
    </row>
    <row r="159" spans="1:16" ht="22" customHeight="1" x14ac:dyDescent="0.35">
      <c r="A159" s="5435"/>
      <c r="B159" s="5432"/>
      <c r="C159" s="5438"/>
      <c r="D159" s="4732" t="s">
        <v>2347</v>
      </c>
      <c r="E159" s="2848"/>
      <c r="F159" s="4706" t="s">
        <v>3456</v>
      </c>
      <c r="G159" s="2896" t="s">
        <v>16</v>
      </c>
      <c r="H159" s="2897"/>
      <c r="I159" s="2851"/>
      <c r="J159" s="2848"/>
      <c r="K159" s="4829">
        <v>1</v>
      </c>
      <c r="L159" s="3185"/>
      <c r="M159" s="2851"/>
      <c r="N159" s="2851"/>
      <c r="O159" s="2852"/>
      <c r="P159" s="3628"/>
    </row>
    <row r="160" spans="1:16" ht="22" customHeight="1" x14ac:dyDescent="0.35">
      <c r="A160" s="5435"/>
      <c r="B160" s="5432"/>
      <c r="C160" s="5438"/>
      <c r="D160" s="4731" t="s">
        <v>3457</v>
      </c>
      <c r="E160" s="3473"/>
      <c r="F160" s="2904" t="s">
        <v>3105</v>
      </c>
      <c r="G160" s="2906" t="s">
        <v>16</v>
      </c>
      <c r="H160" s="2888"/>
      <c r="I160" s="4722"/>
      <c r="J160" s="3473"/>
      <c r="K160" s="4828">
        <v>1</v>
      </c>
      <c r="L160" s="3197"/>
      <c r="M160" s="4722"/>
      <c r="N160" s="4722"/>
      <c r="O160" s="4751"/>
      <c r="P160" s="4767"/>
    </row>
    <row r="161" spans="1:16" ht="22" customHeight="1" thickBot="1" x14ac:dyDescent="0.4">
      <c r="A161" s="5435"/>
      <c r="B161" s="5432"/>
      <c r="C161" s="5438"/>
      <c r="D161" s="4683" t="s">
        <v>3458</v>
      </c>
      <c r="E161" s="2872"/>
      <c r="F161" s="2873" t="s">
        <v>3459</v>
      </c>
      <c r="G161" s="3446" t="s">
        <v>16</v>
      </c>
      <c r="H161" s="3443"/>
      <c r="I161" s="2875" t="str">
        <f>F156&amp;" + "&amp;F157&amp;" + "&amp;F158&amp;" + "&amp;F159&amp;" + "&amp;F160</f>
        <v>E4 + E5 + E6 + E7 + E17</v>
      </c>
      <c r="J161" s="2872"/>
      <c r="K161" s="4832">
        <v>1</v>
      </c>
      <c r="L161" s="3192"/>
      <c r="M161" s="2875"/>
      <c r="N161" s="2875"/>
      <c r="O161" s="2876"/>
      <c r="P161" s="4668"/>
    </row>
    <row r="162" spans="1:16" ht="22" customHeight="1" thickBot="1" x14ac:dyDescent="0.4">
      <c r="A162" s="5435"/>
      <c r="B162" s="5432"/>
      <c r="C162" s="5439"/>
      <c r="D162" s="3199" t="s">
        <v>3460</v>
      </c>
      <c r="E162" s="2907"/>
      <c r="F162" s="2908" t="s">
        <v>3461</v>
      </c>
      <c r="G162" s="2629" t="s">
        <v>16</v>
      </c>
      <c r="H162" s="2630"/>
      <c r="I162" s="2910" t="str">
        <f>F153&amp;" + "&amp;F161</f>
        <v>E1 + E135</v>
      </c>
      <c r="J162" s="2907"/>
      <c r="K162" s="4833">
        <v>1</v>
      </c>
      <c r="L162" s="3199"/>
      <c r="M162" s="4707"/>
      <c r="N162" s="4707"/>
      <c r="O162" s="4752"/>
      <c r="P162" s="4768"/>
    </row>
    <row r="163" spans="1:16" ht="22" customHeight="1" x14ac:dyDescent="0.35">
      <c r="A163" s="5435"/>
      <c r="B163" s="5432"/>
      <c r="C163" s="5467" t="s">
        <v>948</v>
      </c>
      <c r="D163" s="4678" t="s">
        <v>3462</v>
      </c>
      <c r="E163" s="2627"/>
      <c r="F163" s="2839" t="s">
        <v>3463</v>
      </c>
      <c r="G163" s="2629" t="s">
        <v>16</v>
      </c>
      <c r="H163" s="2630"/>
      <c r="I163" s="2630"/>
      <c r="J163" s="2627"/>
      <c r="K163" s="4832">
        <v>1</v>
      </c>
      <c r="L163" s="3182"/>
      <c r="M163" s="2630"/>
      <c r="N163" s="2630"/>
      <c r="O163" s="2831"/>
      <c r="P163" s="3603"/>
    </row>
    <row r="164" spans="1:16" ht="22" customHeight="1" x14ac:dyDescent="0.35">
      <c r="A164" s="5435"/>
      <c r="B164" s="5432"/>
      <c r="C164" s="5468"/>
      <c r="D164" s="4678" t="s">
        <v>3464</v>
      </c>
      <c r="E164" s="2627"/>
      <c r="F164" s="2839" t="s">
        <v>3465</v>
      </c>
      <c r="G164" s="2629" t="s">
        <v>16</v>
      </c>
      <c r="H164" s="2630"/>
      <c r="I164" s="2630"/>
      <c r="J164" s="2627"/>
      <c r="K164" s="4832">
        <v>1</v>
      </c>
      <c r="L164" s="3182"/>
      <c r="M164" s="2630"/>
      <c r="N164" s="2630"/>
      <c r="O164" s="2831"/>
      <c r="P164" s="3603"/>
    </row>
    <row r="165" spans="1:16" ht="22" customHeight="1" x14ac:dyDescent="0.35">
      <c r="A165" s="5435"/>
      <c r="B165" s="5432"/>
      <c r="C165" s="5468"/>
      <c r="D165" s="4678" t="s">
        <v>3466</v>
      </c>
      <c r="E165" s="2627"/>
      <c r="F165" s="2839" t="s">
        <v>3467</v>
      </c>
      <c r="G165" s="2629" t="s">
        <v>16</v>
      </c>
      <c r="H165" s="2630"/>
      <c r="I165" s="2630"/>
      <c r="J165" s="2627"/>
      <c r="K165" s="4832">
        <v>1</v>
      </c>
      <c r="L165" s="3182"/>
      <c r="M165" s="2630"/>
      <c r="N165" s="2630"/>
      <c r="O165" s="2831"/>
      <c r="P165" s="3603"/>
    </row>
    <row r="166" spans="1:16" ht="22" customHeight="1" x14ac:dyDescent="0.35">
      <c r="A166" s="5435"/>
      <c r="B166" s="5432"/>
      <c r="C166" s="5468"/>
      <c r="D166" s="4678" t="s">
        <v>3468</v>
      </c>
      <c r="E166" s="2627"/>
      <c r="F166" s="2839" t="s">
        <v>3469</v>
      </c>
      <c r="G166" s="2629" t="s">
        <v>16</v>
      </c>
      <c r="H166" s="2630"/>
      <c r="I166" s="2630"/>
      <c r="J166" s="2627"/>
      <c r="K166" s="4832">
        <v>1</v>
      </c>
      <c r="L166" s="3182"/>
      <c r="M166" s="2630"/>
      <c r="N166" s="2630"/>
      <c r="O166" s="2831"/>
      <c r="P166" s="3603"/>
    </row>
    <row r="167" spans="1:16" ht="22" customHeight="1" x14ac:dyDescent="0.35">
      <c r="A167" s="5435"/>
      <c r="B167" s="5432"/>
      <c r="C167" s="5468"/>
      <c r="D167" s="4678" t="s">
        <v>3470</v>
      </c>
      <c r="E167" s="2627"/>
      <c r="F167" s="2839" t="s">
        <v>3471</v>
      </c>
      <c r="G167" s="2865" t="s">
        <v>16</v>
      </c>
      <c r="H167" s="2866"/>
      <c r="I167" s="2630"/>
      <c r="J167" s="2627"/>
      <c r="K167" s="4832">
        <v>1</v>
      </c>
      <c r="L167" s="3182"/>
      <c r="M167" s="2630"/>
      <c r="N167" s="2630"/>
      <c r="O167" s="2831"/>
      <c r="P167" s="3603"/>
    </row>
    <row r="168" spans="1:16" ht="22" customHeight="1" x14ac:dyDescent="0.35">
      <c r="A168" s="5435"/>
      <c r="B168" s="5432"/>
      <c r="C168" s="5468"/>
      <c r="D168" s="4678" t="s">
        <v>3472</v>
      </c>
      <c r="E168" s="2627"/>
      <c r="F168" s="2839" t="s">
        <v>3473</v>
      </c>
      <c r="G168" s="2865" t="s">
        <v>16</v>
      </c>
      <c r="H168" s="2866"/>
      <c r="I168" s="2630"/>
      <c r="J168" s="2627"/>
      <c r="K168" s="4832">
        <v>1</v>
      </c>
      <c r="L168" s="3182"/>
      <c r="M168" s="2630"/>
      <c r="N168" s="2630"/>
      <c r="O168" s="2831"/>
      <c r="P168" s="3603"/>
    </row>
    <row r="169" spans="1:16" ht="22" customHeight="1" x14ac:dyDescent="0.35">
      <c r="A169" s="5435"/>
      <c r="B169" s="5432"/>
      <c r="C169" s="5468"/>
      <c r="D169" s="4678" t="s">
        <v>3474</v>
      </c>
      <c r="E169" s="2627"/>
      <c r="F169" s="2839" t="s">
        <v>3475</v>
      </c>
      <c r="G169" s="2865"/>
      <c r="H169" s="2866"/>
      <c r="I169" s="2630"/>
      <c r="J169" s="2627"/>
      <c r="K169" s="4832"/>
      <c r="L169" s="3182"/>
      <c r="M169" s="2630"/>
      <c r="N169" s="2630"/>
      <c r="O169" s="2831"/>
      <c r="P169" s="3603"/>
    </row>
    <row r="170" spans="1:16" ht="22" customHeight="1" x14ac:dyDescent="0.35">
      <c r="A170" s="5435"/>
      <c r="B170" s="5432"/>
      <c r="C170" s="5468"/>
      <c r="D170" s="4852" t="s">
        <v>3476</v>
      </c>
      <c r="E170" s="2912"/>
      <c r="F170" s="2913" t="s">
        <v>3477</v>
      </c>
      <c r="G170" s="4853" t="s">
        <v>16</v>
      </c>
      <c r="H170" s="4854"/>
      <c r="I170" s="2915" t="str">
        <f>F163&amp;" + "&amp;F164&amp;" + "&amp;F165&amp;" + "&amp;F166&amp;" + "&amp;F167&amp;" + "&amp;F168</f>
        <v>E9 + E10 + E11 + E12 + E119 + E120</v>
      </c>
      <c r="J170" s="2912"/>
      <c r="K170" s="4835">
        <v>1</v>
      </c>
      <c r="L170" s="4016"/>
      <c r="M170" s="2915"/>
      <c r="N170" s="2915"/>
      <c r="O170" s="2916"/>
      <c r="P170" s="4774"/>
    </row>
    <row r="171" spans="1:16" ht="22" customHeight="1" x14ac:dyDescent="0.35">
      <c r="A171" s="5435"/>
      <c r="B171" s="5432"/>
      <c r="C171" s="5468"/>
      <c r="D171" s="4735" t="s">
        <v>3478</v>
      </c>
      <c r="E171" s="4708"/>
      <c r="F171" s="4709" t="s">
        <v>3479</v>
      </c>
      <c r="G171" s="1650" t="s">
        <v>16</v>
      </c>
      <c r="H171" s="1651"/>
      <c r="I171" s="4723" t="str">
        <f>F153&amp;" + "&amp;F156&amp;" + "&amp;F157&amp;" - "&amp;F163&amp;" - "&amp;F164&amp;" - "&amp;F165&amp;" - "&amp;F166&amp;" - "&amp;F167&amp;" - "&amp;F168</f>
        <v>E1 + E4 + E5 - E9 - E10 - E11 - E12 - E119 - E120</v>
      </c>
      <c r="J171" s="4708"/>
      <c r="K171" s="4836">
        <v>1</v>
      </c>
      <c r="L171" s="4735"/>
      <c r="M171" s="4723"/>
      <c r="N171" s="4723"/>
      <c r="O171" s="4753"/>
      <c r="P171" s="4769"/>
    </row>
    <row r="172" spans="1:16" ht="22" customHeight="1" x14ac:dyDescent="0.35">
      <c r="A172" s="5435"/>
      <c r="B172" s="5432"/>
      <c r="C172" s="5468"/>
      <c r="D172" s="4736" t="s">
        <v>3480</v>
      </c>
      <c r="E172" s="2579"/>
      <c r="F172" s="3300" t="s">
        <v>3481</v>
      </c>
      <c r="G172" s="1650" t="s">
        <v>16</v>
      </c>
      <c r="H172" s="1651"/>
      <c r="I172" s="2918"/>
      <c r="J172" s="2579"/>
      <c r="K172" s="4837">
        <v>1</v>
      </c>
      <c r="L172" s="3299"/>
      <c r="M172" s="2578"/>
      <c r="N172" s="2578"/>
      <c r="O172" s="4754"/>
      <c r="P172" s="4770"/>
    </row>
    <row r="173" spans="1:16" ht="22" customHeight="1" x14ac:dyDescent="0.35">
      <c r="A173" s="5435"/>
      <c r="B173" s="5432"/>
      <c r="C173" s="5468"/>
      <c r="D173" s="4632" t="s">
        <v>3482</v>
      </c>
      <c r="E173" s="1648"/>
      <c r="F173" s="1649" t="s">
        <v>3483</v>
      </c>
      <c r="G173" s="1646" t="s">
        <v>16</v>
      </c>
      <c r="H173" s="1647"/>
      <c r="I173" s="1651"/>
      <c r="J173" s="1648"/>
      <c r="K173" s="4838">
        <v>1</v>
      </c>
      <c r="L173" s="3974"/>
      <c r="M173" s="1651"/>
      <c r="N173" s="1651"/>
      <c r="O173" s="2853"/>
      <c r="P173" s="3585"/>
    </row>
    <row r="174" spans="1:16" ht="22" customHeight="1" x14ac:dyDescent="0.35">
      <c r="A174" s="5435"/>
      <c r="B174" s="5432"/>
      <c r="C174" s="5468"/>
      <c r="D174" s="4632" t="s">
        <v>3484</v>
      </c>
      <c r="E174" s="1648"/>
      <c r="F174" s="1649" t="s">
        <v>3485</v>
      </c>
      <c r="G174" s="1650" t="s">
        <v>16</v>
      </c>
      <c r="H174" s="1651"/>
      <c r="I174" s="1651"/>
      <c r="J174" s="1648"/>
      <c r="K174" s="4838">
        <v>1</v>
      </c>
      <c r="L174" s="3974"/>
      <c r="M174" s="1651"/>
      <c r="N174" s="1651"/>
      <c r="O174" s="2853"/>
      <c r="P174" s="3585"/>
    </row>
    <row r="175" spans="1:16" ht="22" customHeight="1" x14ac:dyDescent="0.35">
      <c r="A175" s="5435"/>
      <c r="B175" s="5432"/>
      <c r="C175" s="5468"/>
      <c r="D175" s="4676" t="s">
        <v>3486</v>
      </c>
      <c r="E175" s="1644"/>
      <c r="F175" s="1645" t="s">
        <v>3487</v>
      </c>
      <c r="G175" s="1650" t="s">
        <v>16</v>
      </c>
      <c r="H175" s="1651"/>
      <c r="I175" s="1647"/>
      <c r="J175" s="1644"/>
      <c r="K175" s="4830">
        <v>1</v>
      </c>
      <c r="L175" s="3977"/>
      <c r="M175" s="1647"/>
      <c r="N175" s="1647"/>
      <c r="O175" s="2802"/>
      <c r="P175" s="3588"/>
    </row>
    <row r="176" spans="1:16" ht="22" customHeight="1" x14ac:dyDescent="0.35">
      <c r="A176" s="5435"/>
      <c r="B176" s="5432"/>
      <c r="C176" s="5468"/>
      <c r="D176" s="4632" t="s">
        <v>3488</v>
      </c>
      <c r="E176" s="1648"/>
      <c r="F176" s="1649" t="s">
        <v>3489</v>
      </c>
      <c r="G176" s="2919" t="s">
        <v>16</v>
      </c>
      <c r="H176" s="2920"/>
      <c r="I176" s="1651"/>
      <c r="J176" s="1648"/>
      <c r="K176" s="4838">
        <v>1</v>
      </c>
      <c r="L176" s="3974"/>
      <c r="M176" s="1651"/>
      <c r="N176" s="1651"/>
      <c r="O176" s="2853"/>
      <c r="P176" s="3585"/>
    </row>
    <row r="177" spans="1:16" ht="22" customHeight="1" x14ac:dyDescent="0.35">
      <c r="A177" s="5435"/>
      <c r="B177" s="5432"/>
      <c r="C177" s="5468"/>
      <c r="D177" s="4734" t="s">
        <v>3490</v>
      </c>
      <c r="E177" s="2899"/>
      <c r="F177" s="2900" t="s">
        <v>3491</v>
      </c>
      <c r="G177" s="2629" t="s">
        <v>16</v>
      </c>
      <c r="H177" s="2630"/>
      <c r="I177" s="2902"/>
      <c r="J177" s="2899"/>
      <c r="K177" s="4831">
        <v>1</v>
      </c>
      <c r="L177" s="3975"/>
      <c r="M177" s="2902"/>
      <c r="N177" s="2902"/>
      <c r="O177" s="2903"/>
      <c r="P177" s="3586"/>
    </row>
    <row r="178" spans="1:16" ht="22" customHeight="1" x14ac:dyDescent="0.35">
      <c r="A178" s="5435"/>
      <c r="B178" s="5432"/>
      <c r="C178" s="5468"/>
      <c r="D178" s="4735" t="s">
        <v>1991</v>
      </c>
      <c r="E178" s="4708"/>
      <c r="F178" s="4709" t="s">
        <v>3492</v>
      </c>
      <c r="G178" s="2629" t="s">
        <v>16</v>
      </c>
      <c r="H178" s="2630"/>
      <c r="I178" s="4723" t="str">
        <f>F171&amp;" - "&amp;F169&amp;" - ("&amp;F172&amp;" - "&amp;F173&amp;")"</f>
        <v>E13 - E139 - (E14 - E27)</v>
      </c>
      <c r="J178" s="4708"/>
      <c r="K178" s="4836">
        <v>1</v>
      </c>
      <c r="L178" s="4735"/>
      <c r="M178" s="4723"/>
      <c r="N178" s="4723"/>
      <c r="O178" s="4753"/>
      <c r="P178" s="4769"/>
    </row>
    <row r="179" spans="1:16" ht="22" customHeight="1" x14ac:dyDescent="0.35">
      <c r="A179" s="5435"/>
      <c r="B179" s="5432"/>
      <c r="C179" s="5468"/>
      <c r="D179" s="4678" t="s">
        <v>3493</v>
      </c>
      <c r="E179" s="2627"/>
      <c r="F179" s="2839" t="s">
        <v>3494</v>
      </c>
      <c r="G179" s="2629" t="s">
        <v>16</v>
      </c>
      <c r="H179" s="2630"/>
      <c r="I179" s="2630"/>
      <c r="J179" s="2627"/>
      <c r="K179" s="4832">
        <v>1</v>
      </c>
      <c r="L179" s="3182"/>
      <c r="M179" s="2630"/>
      <c r="N179" s="2630"/>
      <c r="O179" s="2831"/>
      <c r="P179" s="3603"/>
    </row>
    <row r="180" spans="1:16" ht="22" customHeight="1" x14ac:dyDescent="0.35">
      <c r="A180" s="5435"/>
      <c r="B180" s="5432"/>
      <c r="C180" s="5468"/>
      <c r="D180" s="4678" t="s">
        <v>3495</v>
      </c>
      <c r="E180" s="2627"/>
      <c r="F180" s="2839" t="s">
        <v>3496</v>
      </c>
      <c r="G180" s="2887" t="s">
        <v>16</v>
      </c>
      <c r="H180" s="2884"/>
      <c r="I180" s="2630"/>
      <c r="J180" s="2627"/>
      <c r="K180" s="4832">
        <v>1</v>
      </c>
      <c r="L180" s="3182"/>
      <c r="M180" s="2630"/>
      <c r="N180" s="2630"/>
      <c r="O180" s="2831"/>
      <c r="P180" s="3603"/>
    </row>
    <row r="181" spans="1:16" ht="22" customHeight="1" x14ac:dyDescent="0.35">
      <c r="A181" s="5435"/>
      <c r="B181" s="5432"/>
      <c r="C181" s="5468"/>
      <c r="D181" s="4732" t="s">
        <v>316</v>
      </c>
      <c r="E181" s="2848"/>
      <c r="F181" s="4706" t="s">
        <v>3103</v>
      </c>
      <c r="G181" s="2919" t="s">
        <v>16</v>
      </c>
      <c r="H181" s="2920"/>
      <c r="I181" s="2851"/>
      <c r="J181" s="2848"/>
      <c r="K181" s="4829">
        <v>1</v>
      </c>
      <c r="L181" s="3185"/>
      <c r="M181" s="2851"/>
      <c r="N181" s="2851"/>
      <c r="O181" s="2852"/>
      <c r="P181" s="3628"/>
    </row>
    <row r="182" spans="1:16" ht="22" customHeight="1" x14ac:dyDescent="0.35">
      <c r="A182" s="5435"/>
      <c r="B182" s="5432"/>
      <c r="C182" s="5468"/>
      <c r="D182" s="4852" t="s">
        <v>3497</v>
      </c>
      <c r="E182" s="2912"/>
      <c r="F182" s="2913" t="s">
        <v>3498</v>
      </c>
      <c r="G182" s="4855" t="s">
        <v>16</v>
      </c>
      <c r="H182" s="4856"/>
      <c r="I182" s="2915" t="str">
        <f>F179&amp;" + "&amp;F180&amp;" + "&amp;F181</f>
        <v>E25 + E26 + E60</v>
      </c>
      <c r="J182" s="2912"/>
      <c r="K182" s="4835">
        <v>1</v>
      </c>
      <c r="L182" s="4016"/>
      <c r="M182" s="2915"/>
      <c r="N182" s="2915"/>
      <c r="O182" s="2916"/>
      <c r="P182" s="4774"/>
    </row>
    <row r="183" spans="1:16" ht="22" customHeight="1" x14ac:dyDescent="0.35">
      <c r="A183" s="5435"/>
      <c r="B183" s="5432"/>
      <c r="C183" s="5468"/>
      <c r="D183" s="3194" t="s">
        <v>2363</v>
      </c>
      <c r="E183" s="2885"/>
      <c r="F183" s="2886" t="s">
        <v>3102</v>
      </c>
      <c r="G183" s="2922" t="s">
        <v>16</v>
      </c>
      <c r="H183" s="2923"/>
      <c r="I183" s="2884"/>
      <c r="J183" s="2885"/>
      <c r="K183" s="4836">
        <v>1</v>
      </c>
      <c r="L183" s="3194"/>
      <c r="M183" s="2884"/>
      <c r="N183" s="2884"/>
      <c r="O183" s="2889"/>
      <c r="P183" s="3620"/>
    </row>
    <row r="184" spans="1:16" ht="22" customHeight="1" x14ac:dyDescent="0.35">
      <c r="A184" s="5435"/>
      <c r="B184" s="5432"/>
      <c r="C184" s="5468"/>
      <c r="D184" s="4735" t="s">
        <v>3499</v>
      </c>
      <c r="E184" s="4708"/>
      <c r="F184" s="4709" t="s">
        <v>3500</v>
      </c>
      <c r="G184" s="2924" t="s">
        <v>16</v>
      </c>
      <c r="H184" s="2925"/>
      <c r="I184" s="4723" t="str">
        <f>F178&amp;" + "&amp;F158&amp;" - "&amp;F173&amp;" - "&amp;F179&amp;" - "&amp;F180&amp;" - "&amp;F183</f>
        <v>E24 + E6 - E27 - E25 - E26 - E28</v>
      </c>
      <c r="J184" s="4708"/>
      <c r="K184" s="4836">
        <v>1</v>
      </c>
      <c r="L184" s="4735"/>
      <c r="M184" s="4723"/>
      <c r="N184" s="4723"/>
      <c r="O184" s="4753"/>
      <c r="P184" s="4769"/>
    </row>
    <row r="185" spans="1:16" ht="22" customHeight="1" x14ac:dyDescent="0.35">
      <c r="A185" s="5435"/>
      <c r="B185" s="5432"/>
      <c r="C185" s="5468"/>
      <c r="D185" s="3302" t="s">
        <v>3501</v>
      </c>
      <c r="E185" s="3010"/>
      <c r="F185" s="3011" t="s">
        <v>3502</v>
      </c>
      <c r="G185" s="2927" t="s">
        <v>16</v>
      </c>
      <c r="H185" s="2928"/>
      <c r="I185" s="2921"/>
      <c r="J185" s="3010"/>
      <c r="K185" s="4839">
        <v>1</v>
      </c>
      <c r="L185" s="3302"/>
      <c r="M185" s="3013"/>
      <c r="N185" s="3013"/>
      <c r="O185" s="3152"/>
      <c r="P185" s="4771"/>
    </row>
    <row r="186" spans="1:16" ht="22" customHeight="1" x14ac:dyDescent="0.35">
      <c r="A186" s="5435"/>
      <c r="B186" s="5432"/>
      <c r="C186" s="5468"/>
      <c r="D186" s="4737" t="s">
        <v>3503</v>
      </c>
      <c r="E186" s="3472"/>
      <c r="F186" s="4710" t="s">
        <v>3215</v>
      </c>
      <c r="G186" s="2930" t="s">
        <v>16</v>
      </c>
      <c r="H186" s="2931"/>
      <c r="I186" s="3469"/>
      <c r="J186" s="3472"/>
      <c r="K186" s="4840">
        <v>1</v>
      </c>
      <c r="L186" s="3683"/>
      <c r="M186" s="3469"/>
      <c r="N186" s="3469"/>
      <c r="O186" s="4755"/>
      <c r="P186" s="3632"/>
    </row>
    <row r="187" spans="1:16" ht="22" customHeight="1" x14ac:dyDescent="0.35">
      <c r="A187" s="5435"/>
      <c r="B187" s="5432"/>
      <c r="C187" s="5468"/>
      <c r="D187" s="4731" t="s">
        <v>3504</v>
      </c>
      <c r="E187" s="2637"/>
      <c r="F187" s="2892" t="s">
        <v>3505</v>
      </c>
      <c r="G187" s="2629" t="s">
        <v>16</v>
      </c>
      <c r="H187" s="2630"/>
      <c r="I187" s="2636"/>
      <c r="J187" s="2637"/>
      <c r="K187" s="4828">
        <v>1</v>
      </c>
      <c r="L187" s="3196"/>
      <c r="M187" s="2636"/>
      <c r="N187" s="2636"/>
      <c r="O187" s="2893"/>
      <c r="P187" s="3604"/>
    </row>
    <row r="188" spans="1:16" ht="22" customHeight="1" x14ac:dyDescent="0.35">
      <c r="A188" s="5435"/>
      <c r="B188" s="5432"/>
      <c r="C188" s="5468"/>
      <c r="D188" s="4684" t="s">
        <v>3506</v>
      </c>
      <c r="E188" s="2637"/>
      <c r="F188" s="4711" t="s">
        <v>3507</v>
      </c>
      <c r="G188" s="2887" t="s">
        <v>16</v>
      </c>
      <c r="H188" s="2884"/>
      <c r="I188" s="4724"/>
      <c r="J188" s="2637"/>
      <c r="K188" s="4841">
        <v>1</v>
      </c>
      <c r="L188" s="3196"/>
      <c r="M188" s="2636"/>
      <c r="N188" s="2636"/>
      <c r="O188" s="2893"/>
      <c r="P188" s="3604"/>
    </row>
    <row r="189" spans="1:16" ht="22" customHeight="1" thickBot="1" x14ac:dyDescent="0.4">
      <c r="A189" s="5435"/>
      <c r="B189" s="5432"/>
      <c r="C189" s="5468"/>
      <c r="D189" s="4684" t="s">
        <v>3508</v>
      </c>
      <c r="E189" s="4712"/>
      <c r="F189" s="4711" t="s">
        <v>3509</v>
      </c>
      <c r="G189" s="2909" t="s">
        <v>16</v>
      </c>
      <c r="H189" s="2910"/>
      <c r="I189" s="4724"/>
      <c r="J189" s="4712"/>
      <c r="K189" s="4841">
        <v>1</v>
      </c>
      <c r="L189" s="4784"/>
      <c r="M189" s="4726"/>
      <c r="N189" s="4726"/>
      <c r="O189" s="4756"/>
      <c r="P189" s="4772"/>
    </row>
    <row r="190" spans="1:16" ht="22" customHeight="1" x14ac:dyDescent="0.35">
      <c r="A190" s="5435"/>
      <c r="B190" s="5432"/>
      <c r="C190" s="5468"/>
      <c r="D190" s="4738" t="s">
        <v>3510</v>
      </c>
      <c r="E190" s="4713"/>
      <c r="F190" s="3334" t="s">
        <v>3511</v>
      </c>
      <c r="G190" s="2845" t="s">
        <v>16</v>
      </c>
      <c r="H190" s="2846"/>
      <c r="I190" s="4725"/>
      <c r="J190" s="4713"/>
      <c r="K190" s="4841">
        <v>1</v>
      </c>
      <c r="L190" s="4785"/>
      <c r="M190" s="4727"/>
      <c r="N190" s="4727"/>
      <c r="O190" s="4757"/>
      <c r="P190" s="4773"/>
    </row>
    <row r="191" spans="1:16" ht="22" customHeight="1" x14ac:dyDescent="0.35">
      <c r="A191" s="5435"/>
      <c r="B191" s="5432"/>
      <c r="C191" s="5468"/>
      <c r="D191" s="4738" t="s">
        <v>3512</v>
      </c>
      <c r="E191" s="4713"/>
      <c r="F191" s="3334" t="s">
        <v>3513</v>
      </c>
      <c r="G191" s="2914" t="s">
        <v>16</v>
      </c>
      <c r="H191" s="2915"/>
      <c r="I191" s="4725"/>
      <c r="J191" s="4713"/>
      <c r="K191" s="4841">
        <v>1</v>
      </c>
      <c r="L191" s="4785"/>
      <c r="M191" s="4727"/>
      <c r="N191" s="4727"/>
      <c r="O191" s="4757"/>
      <c r="P191" s="4773"/>
    </row>
    <row r="192" spans="1:16" ht="22" customHeight="1" thickBot="1" x14ac:dyDescent="0.4">
      <c r="A192" s="5435"/>
      <c r="B192" s="5432"/>
      <c r="C192" s="5468"/>
      <c r="D192" s="4857" t="s">
        <v>3514</v>
      </c>
      <c r="E192" s="4858"/>
      <c r="F192" s="4859" t="s">
        <v>3515</v>
      </c>
      <c r="G192" s="3446" t="s">
        <v>16</v>
      </c>
      <c r="H192" s="3443"/>
      <c r="I192" s="4860" t="str">
        <f>F186&amp;" + "&amp;F187&amp;" + "&amp;F188&amp;" + "&amp;F189</f>
        <v>E30 + E31 + E20 + E21</v>
      </c>
      <c r="J192" s="4858"/>
      <c r="K192" s="4842">
        <v>1</v>
      </c>
      <c r="L192" s="4861"/>
      <c r="M192" s="4860"/>
      <c r="N192" s="4860"/>
      <c r="O192" s="4862"/>
      <c r="P192" s="4863"/>
    </row>
    <row r="193" spans="1:16" ht="22" customHeight="1" thickBot="1" x14ac:dyDescent="0.4">
      <c r="A193" s="5435"/>
      <c r="B193" s="5432"/>
      <c r="C193" s="5468"/>
      <c r="D193" s="3199" t="s">
        <v>3516</v>
      </c>
      <c r="E193" s="2907"/>
      <c r="F193" s="2908" t="s">
        <v>3517</v>
      </c>
      <c r="G193" s="2934" t="s">
        <v>16</v>
      </c>
      <c r="H193" s="2935"/>
      <c r="I193" s="2910" t="str">
        <f>F170&amp;" + "&amp;F172&amp;" + "&amp;F182&amp;" + "&amp;F183&amp;" + "&amp;F185&amp;" + "&amp;F192</f>
        <v>E136 + E14 + E137 + E28 + E15 + E138</v>
      </c>
      <c r="J193" s="2907"/>
      <c r="K193" s="4833">
        <v>1</v>
      </c>
      <c r="L193" s="3199"/>
      <c r="M193" s="4707"/>
      <c r="N193" s="4707"/>
      <c r="O193" s="4752"/>
      <c r="P193" s="4768"/>
    </row>
    <row r="194" spans="1:16" ht="22" customHeight="1" thickBot="1" x14ac:dyDescent="0.4">
      <c r="A194" s="5435"/>
      <c r="B194" s="5432"/>
      <c r="C194" s="5468"/>
      <c r="D194" s="4739" t="s">
        <v>3518</v>
      </c>
      <c r="E194" s="2843"/>
      <c r="F194" s="2844" t="s">
        <v>3109</v>
      </c>
      <c r="G194" s="2937" t="s">
        <v>16</v>
      </c>
      <c r="H194" s="2938"/>
      <c r="I194" s="2846"/>
      <c r="J194" s="2843"/>
      <c r="K194" s="4843">
        <v>1</v>
      </c>
      <c r="L194" s="3184"/>
      <c r="M194" s="2846"/>
      <c r="N194" s="2846"/>
      <c r="O194" s="2847"/>
      <c r="P194" s="3614"/>
    </row>
    <row r="195" spans="1:16" ht="22" customHeight="1" thickTop="1" thickBot="1" x14ac:dyDescent="0.4">
      <c r="A195" s="5435"/>
      <c r="B195" s="5432"/>
      <c r="C195" s="5468"/>
      <c r="D195" s="4016" t="s">
        <v>3519</v>
      </c>
      <c r="E195" s="2912"/>
      <c r="F195" s="2913" t="s">
        <v>3520</v>
      </c>
      <c r="G195" s="2941" t="s">
        <v>16</v>
      </c>
      <c r="H195" s="2942"/>
      <c r="I195" s="2915" t="str">
        <f>F192&amp;" + "&amp;F194</f>
        <v>E138 + E32</v>
      </c>
      <c r="J195" s="2912"/>
      <c r="K195" s="4835">
        <v>1</v>
      </c>
      <c r="L195" s="4016"/>
      <c r="M195" s="2915"/>
      <c r="N195" s="2915"/>
      <c r="O195" s="2916"/>
      <c r="P195" s="4774"/>
    </row>
    <row r="196" spans="1:16" ht="22" customHeight="1" thickTop="1" thickBot="1" x14ac:dyDescent="0.4">
      <c r="A196" s="5435"/>
      <c r="B196" s="5432"/>
      <c r="C196" s="5469"/>
      <c r="D196" s="3199" t="s">
        <v>3521</v>
      </c>
      <c r="E196" s="2907"/>
      <c r="F196" s="2908" t="s">
        <v>3522</v>
      </c>
      <c r="G196" s="2947" t="s">
        <v>16</v>
      </c>
      <c r="H196" s="2944"/>
      <c r="I196" s="2910" t="str">
        <f>F193&amp;" + "&amp;F194</f>
        <v>E89 + E32</v>
      </c>
      <c r="J196" s="2907"/>
      <c r="K196" s="4833">
        <v>1</v>
      </c>
      <c r="L196" s="3199"/>
      <c r="M196" s="4707"/>
      <c r="N196" s="4707"/>
      <c r="O196" s="4752"/>
      <c r="P196" s="4768"/>
    </row>
    <row r="197" spans="1:16" ht="22" customHeight="1" x14ac:dyDescent="0.35">
      <c r="A197" s="5435"/>
      <c r="B197" s="5432"/>
      <c r="C197" s="5443" t="s">
        <v>1994</v>
      </c>
      <c r="D197" s="4740" t="s">
        <v>3523</v>
      </c>
      <c r="E197" s="2933"/>
      <c r="F197" s="3303" t="s">
        <v>3111</v>
      </c>
      <c r="G197" s="2887" t="s">
        <v>16</v>
      </c>
      <c r="H197" s="2884"/>
      <c r="I197" s="2935" t="str">
        <f>F162&amp;" - "&amp;F193</f>
        <v>E8 - E89</v>
      </c>
      <c r="J197" s="2933"/>
      <c r="K197" s="4844">
        <v>1</v>
      </c>
      <c r="L197" s="3201"/>
      <c r="M197" s="4728"/>
      <c r="N197" s="4728"/>
      <c r="O197" s="4758"/>
      <c r="P197" s="4775"/>
    </row>
    <row r="198" spans="1:16" ht="22" customHeight="1" thickBot="1" x14ac:dyDescent="0.4">
      <c r="A198" s="5435"/>
      <c r="B198" s="5433"/>
      <c r="C198" s="5470"/>
      <c r="D198" s="4741" t="s">
        <v>3524</v>
      </c>
      <c r="E198" s="2936"/>
      <c r="F198" s="2949" t="s">
        <v>3113</v>
      </c>
      <c r="G198" s="2937" t="s">
        <v>16</v>
      </c>
      <c r="H198" s="2938"/>
      <c r="I198" s="2938" t="str">
        <f>F162&amp;" - "&amp;F196</f>
        <v>E8 - E140</v>
      </c>
      <c r="J198" s="2936"/>
      <c r="K198" s="4845">
        <v>1</v>
      </c>
      <c r="L198" s="3202"/>
      <c r="M198" s="4716"/>
      <c r="N198" s="4716"/>
      <c r="O198" s="4759"/>
      <c r="P198" s="4776"/>
    </row>
    <row r="199" spans="1:16" ht="22" customHeight="1" thickTop="1" thickBot="1" x14ac:dyDescent="0.4">
      <c r="A199" s="5435"/>
      <c r="B199" s="4714" t="s">
        <v>3525</v>
      </c>
      <c r="C199" s="4673" t="s">
        <v>255</v>
      </c>
      <c r="D199" s="3203" t="s">
        <v>3526</v>
      </c>
      <c r="E199" s="2939"/>
      <c r="F199" s="2940" t="s">
        <v>3527</v>
      </c>
      <c r="G199" s="2629" t="s">
        <v>16</v>
      </c>
      <c r="H199" s="2630"/>
      <c r="I199" s="2942" t="str">
        <f>F198&amp;" - "&amp;F160&amp;" + "&amp;F195</f>
        <v>E141 - E17 + E86</v>
      </c>
      <c r="J199" s="2939"/>
      <c r="K199" s="4846">
        <v>1</v>
      </c>
      <c r="L199" s="4017"/>
      <c r="M199" s="2942"/>
      <c r="N199" s="2942"/>
      <c r="O199" s="2943"/>
      <c r="P199" s="4777"/>
    </row>
    <row r="200" spans="1:16" ht="22" customHeight="1" thickTop="1" x14ac:dyDescent="0.35">
      <c r="A200" s="5435"/>
      <c r="B200" s="4714"/>
      <c r="C200" s="5466" t="s">
        <v>3528</v>
      </c>
      <c r="D200" s="4730" t="s">
        <v>3529</v>
      </c>
      <c r="E200" s="2945"/>
      <c r="F200" s="2946" t="s">
        <v>3530</v>
      </c>
      <c r="G200" s="2629" t="s">
        <v>16</v>
      </c>
      <c r="H200" s="2630"/>
      <c r="I200" s="2944"/>
      <c r="J200" s="2945"/>
      <c r="K200" s="4827">
        <v>1</v>
      </c>
      <c r="L200" s="3204"/>
      <c r="M200" s="2944"/>
      <c r="N200" s="2944"/>
      <c r="O200" s="2948"/>
      <c r="P200" s="3622"/>
    </row>
    <row r="201" spans="1:16" ht="22" customHeight="1" x14ac:dyDescent="0.35">
      <c r="A201" s="5435"/>
      <c r="B201" s="4658" t="s">
        <v>3528</v>
      </c>
      <c r="C201" s="5438"/>
      <c r="D201" s="4742" t="s">
        <v>3531</v>
      </c>
      <c r="E201" s="2885"/>
      <c r="F201" s="2932" t="s">
        <v>3532</v>
      </c>
      <c r="G201" s="2629" t="s">
        <v>16</v>
      </c>
      <c r="H201" s="2630"/>
      <c r="I201" s="2884"/>
      <c r="J201" s="2885"/>
      <c r="K201" s="4836">
        <v>1</v>
      </c>
      <c r="L201" s="3194"/>
      <c r="M201" s="2884"/>
      <c r="N201" s="2884"/>
      <c r="O201" s="2889"/>
      <c r="P201" s="3620"/>
    </row>
    <row r="202" spans="1:16" ht="22" customHeight="1" thickBot="1" x14ac:dyDescent="0.4">
      <c r="A202" s="5435"/>
      <c r="B202" s="4658"/>
      <c r="C202" s="5440"/>
      <c r="D202" s="3202" t="s">
        <v>3533</v>
      </c>
      <c r="E202" s="2936"/>
      <c r="F202" s="2949" t="s">
        <v>3114</v>
      </c>
      <c r="G202" s="2629" t="s">
        <v>16</v>
      </c>
      <c r="H202" s="2630"/>
      <c r="I202" s="2938" t="str">
        <f>F200&amp;" - "&amp;F201</f>
        <v>E91 - E92</v>
      </c>
      <c r="J202" s="2936"/>
      <c r="K202" s="4845">
        <v>1</v>
      </c>
      <c r="L202" s="3202"/>
      <c r="M202" s="4716"/>
      <c r="N202" s="4716"/>
      <c r="O202" s="4759"/>
      <c r="P202" s="4776"/>
    </row>
    <row r="203" spans="1:16" ht="22" customHeight="1" thickTop="1" x14ac:dyDescent="0.35">
      <c r="A203" s="5435"/>
      <c r="B203" s="5431" t="s">
        <v>275</v>
      </c>
      <c r="C203" s="5466" t="s">
        <v>983</v>
      </c>
      <c r="D203" s="4730" t="s">
        <v>3534</v>
      </c>
      <c r="E203" s="2838"/>
      <c r="F203" s="2830" t="s">
        <v>3535</v>
      </c>
      <c r="G203" s="2629" t="s">
        <v>16</v>
      </c>
      <c r="H203" s="2630"/>
      <c r="I203" s="2630"/>
      <c r="J203" s="2838"/>
      <c r="K203" s="4832">
        <v>1</v>
      </c>
      <c r="L203" s="3180"/>
      <c r="M203" s="2841"/>
      <c r="N203" s="2841"/>
      <c r="O203" s="2842"/>
      <c r="P203" s="4665"/>
    </row>
    <row r="204" spans="1:16" ht="22" customHeight="1" x14ac:dyDescent="0.35">
      <c r="A204" s="5435"/>
      <c r="B204" s="5432"/>
      <c r="C204" s="5438"/>
      <c r="D204" s="4677" t="s">
        <v>3536</v>
      </c>
      <c r="E204" s="2838"/>
      <c r="F204" s="2830" t="s">
        <v>3537</v>
      </c>
      <c r="G204" s="2896" t="s">
        <v>16</v>
      </c>
      <c r="H204" s="2897"/>
      <c r="I204" s="2630"/>
      <c r="J204" s="2838"/>
      <c r="K204" s="4832">
        <v>1</v>
      </c>
      <c r="L204" s="3180"/>
      <c r="M204" s="2841"/>
      <c r="N204" s="2841"/>
      <c r="O204" s="2842"/>
      <c r="P204" s="4665"/>
    </row>
    <row r="205" spans="1:16" ht="22" customHeight="1" thickBot="1" x14ac:dyDescent="0.4">
      <c r="A205" s="5435"/>
      <c r="B205" s="5432"/>
      <c r="C205" s="5438"/>
      <c r="D205" s="4677" t="s">
        <v>3538</v>
      </c>
      <c r="E205" s="2838"/>
      <c r="F205" s="2830" t="s">
        <v>3115</v>
      </c>
      <c r="G205" s="2909" t="s">
        <v>16</v>
      </c>
      <c r="H205" s="2910"/>
      <c r="I205" s="2630"/>
      <c r="J205" s="2838"/>
      <c r="K205" s="4832">
        <v>1</v>
      </c>
      <c r="L205" s="3180"/>
      <c r="M205" s="2841"/>
      <c r="N205" s="2841"/>
      <c r="O205" s="2842"/>
      <c r="P205" s="4665"/>
    </row>
    <row r="206" spans="1:16" ht="22" customHeight="1" x14ac:dyDescent="0.35">
      <c r="A206" s="5435"/>
      <c r="B206" s="5432"/>
      <c r="C206" s="5438"/>
      <c r="D206" s="4677" t="s">
        <v>3539</v>
      </c>
      <c r="E206" s="2838"/>
      <c r="F206" s="2830" t="s">
        <v>3540</v>
      </c>
      <c r="G206" s="2865" t="s">
        <v>16</v>
      </c>
      <c r="H206" s="2866"/>
      <c r="I206" s="2630"/>
      <c r="J206" s="2838"/>
      <c r="K206" s="4832">
        <v>1</v>
      </c>
      <c r="L206" s="3180"/>
      <c r="M206" s="2841"/>
      <c r="N206" s="2841"/>
      <c r="O206" s="2842"/>
      <c r="P206" s="4665"/>
    </row>
    <row r="207" spans="1:16" ht="22" customHeight="1" x14ac:dyDescent="0.35">
      <c r="A207" s="5435"/>
      <c r="B207" s="5432"/>
      <c r="C207" s="5438"/>
      <c r="D207" s="4677" t="s">
        <v>3541</v>
      </c>
      <c r="E207" s="2838"/>
      <c r="F207" s="2830" t="s">
        <v>3542</v>
      </c>
      <c r="G207" s="1646" t="s">
        <v>16</v>
      </c>
      <c r="H207" s="1647"/>
      <c r="I207" s="2630"/>
      <c r="J207" s="2838"/>
      <c r="K207" s="4832">
        <v>1</v>
      </c>
      <c r="L207" s="3180"/>
      <c r="M207" s="2841"/>
      <c r="N207" s="2841"/>
      <c r="O207" s="2842"/>
      <c r="P207" s="4665"/>
    </row>
    <row r="208" spans="1:16" ht="22" customHeight="1" x14ac:dyDescent="0.35">
      <c r="A208" s="5435"/>
      <c r="B208" s="5432"/>
      <c r="C208" s="5438"/>
      <c r="D208" s="4743" t="s">
        <v>3543</v>
      </c>
      <c r="E208" s="2894"/>
      <c r="F208" s="2895" t="s">
        <v>3117</v>
      </c>
      <c r="G208" s="2629" t="s">
        <v>16</v>
      </c>
      <c r="H208" s="2630"/>
      <c r="I208" s="2897"/>
      <c r="J208" s="2894"/>
      <c r="K208" s="4835">
        <v>1</v>
      </c>
      <c r="L208" s="3205"/>
      <c r="M208" s="2897"/>
      <c r="N208" s="2897"/>
      <c r="O208" s="2898"/>
      <c r="P208" s="3623"/>
    </row>
    <row r="209" spans="1:16" ht="22" customHeight="1" thickBot="1" x14ac:dyDescent="0.4">
      <c r="A209" s="5435"/>
      <c r="B209" s="5432"/>
      <c r="C209" s="5439"/>
      <c r="D209" s="4636" t="s">
        <v>3544</v>
      </c>
      <c r="E209" s="2907"/>
      <c r="F209" s="2908" t="s">
        <v>3545</v>
      </c>
      <c r="G209" s="2629" t="s">
        <v>16</v>
      </c>
      <c r="H209" s="2630"/>
      <c r="I209" s="2910" t="str">
        <f>F203&amp;" + "&amp;F204&amp;" + "&amp;F205&amp;" + "&amp;F206&amp;" + "&amp;F207&amp;" + "&amp;F208</f>
        <v>E38 + E39 + E40 + E44 + E45 + E18</v>
      </c>
      <c r="J209" s="2907"/>
      <c r="K209" s="4833">
        <v>1</v>
      </c>
      <c r="L209" s="3199"/>
      <c r="M209" s="4707"/>
      <c r="N209" s="4707"/>
      <c r="O209" s="4752"/>
      <c r="P209" s="4768"/>
    </row>
    <row r="210" spans="1:16" ht="22" customHeight="1" x14ac:dyDescent="0.35">
      <c r="A210" s="5435"/>
      <c r="B210" s="5432"/>
      <c r="C210" s="5437" t="s">
        <v>3546</v>
      </c>
      <c r="D210" s="4682" t="s">
        <v>3547</v>
      </c>
      <c r="E210" s="2589"/>
      <c r="F210" s="2864" t="s">
        <v>3118</v>
      </c>
      <c r="G210" s="2896" t="s">
        <v>16</v>
      </c>
      <c r="H210" s="2897"/>
      <c r="I210" s="2866"/>
      <c r="J210" s="2589"/>
      <c r="K210" s="4834">
        <v>1</v>
      </c>
      <c r="L210" s="3200"/>
      <c r="M210" s="2588"/>
      <c r="N210" s="2588"/>
      <c r="O210" s="4760"/>
      <c r="P210" s="3644"/>
    </row>
    <row r="211" spans="1:16" ht="22" customHeight="1" thickBot="1" x14ac:dyDescent="0.4">
      <c r="A211" s="5435"/>
      <c r="B211" s="5432"/>
      <c r="C211" s="5438"/>
      <c r="D211" s="4676" t="s">
        <v>3548</v>
      </c>
      <c r="E211" s="1644"/>
      <c r="F211" s="1645" t="s">
        <v>3549</v>
      </c>
      <c r="G211" s="2909" t="s">
        <v>16</v>
      </c>
      <c r="H211" s="2910"/>
      <c r="I211" s="1647"/>
      <c r="J211" s="1644"/>
      <c r="K211" s="4830">
        <v>1</v>
      </c>
      <c r="L211" s="3977"/>
      <c r="M211" s="1647"/>
      <c r="N211" s="1647"/>
      <c r="O211" s="2802"/>
      <c r="P211" s="3588"/>
    </row>
    <row r="212" spans="1:16" ht="22" customHeight="1" thickBot="1" x14ac:dyDescent="0.4">
      <c r="A212" s="5435"/>
      <c r="B212" s="5432"/>
      <c r="C212" s="5438"/>
      <c r="D212" s="4677" t="s">
        <v>3550</v>
      </c>
      <c r="E212" s="2838"/>
      <c r="F212" s="2830" t="s">
        <v>3551</v>
      </c>
      <c r="G212" s="2937" t="s">
        <v>16</v>
      </c>
      <c r="H212" s="2938"/>
      <c r="I212" s="2630"/>
      <c r="J212" s="2838"/>
      <c r="K212" s="4832">
        <v>1</v>
      </c>
      <c r="L212" s="3180"/>
      <c r="M212" s="2841"/>
      <c r="N212" s="2841"/>
      <c r="O212" s="2842"/>
      <c r="P212" s="4665"/>
    </row>
    <row r="213" spans="1:16" ht="22" customHeight="1" thickTop="1" thickBot="1" x14ac:dyDescent="0.4">
      <c r="A213" s="5435"/>
      <c r="B213" s="5432"/>
      <c r="C213" s="5438"/>
      <c r="D213" s="4677" t="s">
        <v>3552</v>
      </c>
      <c r="E213" s="2838"/>
      <c r="F213" s="2830" t="s">
        <v>3553</v>
      </c>
      <c r="G213" s="2952" t="s">
        <v>16</v>
      </c>
      <c r="H213" s="2953"/>
      <c r="I213" s="2630"/>
      <c r="J213" s="2838"/>
      <c r="K213" s="4832">
        <v>1</v>
      </c>
      <c r="L213" s="3180"/>
      <c r="M213" s="2841"/>
      <c r="N213" s="2841"/>
      <c r="O213" s="2842"/>
      <c r="P213" s="4665"/>
    </row>
    <row r="214" spans="1:16" ht="22" customHeight="1" thickTop="1" x14ac:dyDescent="0.35">
      <c r="A214" s="5435"/>
      <c r="B214" s="5432"/>
      <c r="C214" s="5438"/>
      <c r="D214" s="4743" t="s">
        <v>3554</v>
      </c>
      <c r="E214" s="2894"/>
      <c r="F214" s="2895" t="s">
        <v>3120</v>
      </c>
      <c r="G214" s="2865" t="s">
        <v>16</v>
      </c>
      <c r="H214" s="2866"/>
      <c r="I214" s="2897"/>
      <c r="J214" s="2894"/>
      <c r="K214" s="4835">
        <v>1</v>
      </c>
      <c r="L214" s="3205"/>
      <c r="M214" s="2897"/>
      <c r="N214" s="2897"/>
      <c r="O214" s="2898"/>
      <c r="P214" s="3623"/>
    </row>
    <row r="215" spans="1:16" ht="22" customHeight="1" thickBot="1" x14ac:dyDescent="0.4">
      <c r="A215" s="5435"/>
      <c r="B215" s="5432"/>
      <c r="C215" s="5439"/>
      <c r="D215" s="4636" t="s">
        <v>3555</v>
      </c>
      <c r="E215" s="2907"/>
      <c r="F215" s="2908" t="s">
        <v>3556</v>
      </c>
      <c r="G215" s="1646" t="s">
        <v>16</v>
      </c>
      <c r="H215" s="1647"/>
      <c r="I215" s="2910" t="str">
        <f>F210&amp;" + "&amp;F212&amp;" + "&amp;F213&amp;" + "&amp;F214</f>
        <v>E43 + E46 + E47 + E22</v>
      </c>
      <c r="J215" s="2907"/>
      <c r="K215" s="4833">
        <v>1</v>
      </c>
      <c r="L215" s="3199"/>
      <c r="M215" s="4707"/>
      <c r="N215" s="4707"/>
      <c r="O215" s="4752"/>
      <c r="P215" s="4768"/>
    </row>
    <row r="216" spans="1:16" ht="22" customHeight="1" thickBot="1" x14ac:dyDescent="0.4">
      <c r="A216" s="5435"/>
      <c r="B216" s="5433"/>
      <c r="C216" s="4717" t="s">
        <v>290</v>
      </c>
      <c r="D216" s="3202" t="s">
        <v>3557</v>
      </c>
      <c r="E216" s="2936"/>
      <c r="F216" s="2949" t="s">
        <v>3121</v>
      </c>
      <c r="G216" s="2629" t="s">
        <v>16</v>
      </c>
      <c r="H216" s="2630"/>
      <c r="I216" s="2938" t="str">
        <f>F209&amp;" - "&amp;F215</f>
        <v>E94 - E95</v>
      </c>
      <c r="J216" s="2936"/>
      <c r="K216" s="4845">
        <v>1</v>
      </c>
      <c r="L216" s="3202"/>
      <c r="M216" s="4716"/>
      <c r="N216" s="4716"/>
      <c r="O216" s="4759"/>
      <c r="P216" s="4776"/>
    </row>
    <row r="217" spans="1:16" ht="22" customHeight="1" thickTop="1" thickBot="1" x14ac:dyDescent="0.4">
      <c r="A217" s="5435"/>
      <c r="B217" s="4714" t="s">
        <v>3558</v>
      </c>
      <c r="C217" s="4673" t="s">
        <v>3558</v>
      </c>
      <c r="D217" s="3203" t="s">
        <v>3559</v>
      </c>
      <c r="E217" s="2950"/>
      <c r="F217" s="2951" t="s">
        <v>3122</v>
      </c>
      <c r="G217" s="2865" t="s">
        <v>16</v>
      </c>
      <c r="H217" s="2866"/>
      <c r="I217" s="2953" t="str">
        <f>F197&amp;" + "&amp;F202&amp;" + "&amp;F216</f>
        <v>E125 + E93 + E96</v>
      </c>
      <c r="J217" s="2950"/>
      <c r="K217" s="4847">
        <v>1</v>
      </c>
      <c r="L217" s="3203"/>
      <c r="M217" s="4715"/>
      <c r="N217" s="4715"/>
      <c r="O217" s="4761"/>
      <c r="P217" s="4778"/>
    </row>
    <row r="218" spans="1:16" ht="22" customHeight="1" thickTop="1" thickBot="1" x14ac:dyDescent="0.4">
      <c r="A218" s="5435"/>
      <c r="B218" s="5431" t="s">
        <v>298</v>
      </c>
      <c r="C218" s="5466" t="s">
        <v>1009</v>
      </c>
      <c r="D218" s="4744" t="s">
        <v>3560</v>
      </c>
      <c r="E218" s="2589"/>
      <c r="F218" s="2864" t="s">
        <v>3123</v>
      </c>
      <c r="G218" s="2956" t="s">
        <v>16</v>
      </c>
      <c r="H218" s="2957"/>
      <c r="I218" s="2866"/>
      <c r="J218" s="2589"/>
      <c r="K218" s="4834">
        <v>1</v>
      </c>
      <c r="L218" s="3200"/>
      <c r="M218" s="2588"/>
      <c r="N218" s="2588"/>
      <c r="O218" s="4760"/>
      <c r="P218" s="3644"/>
    </row>
    <row r="219" spans="1:16" ht="22" customHeight="1" x14ac:dyDescent="0.35">
      <c r="A219" s="5435"/>
      <c r="B219" s="5432"/>
      <c r="C219" s="5438"/>
      <c r="D219" s="4676" t="s">
        <v>3561</v>
      </c>
      <c r="E219" s="1644"/>
      <c r="F219" s="1645" t="s">
        <v>3562</v>
      </c>
      <c r="G219" s="2629" t="s">
        <v>16</v>
      </c>
      <c r="H219" s="2630"/>
      <c r="I219" s="1647"/>
      <c r="J219" s="1644"/>
      <c r="K219" s="4830">
        <v>1</v>
      </c>
      <c r="L219" s="3977"/>
      <c r="M219" s="1647"/>
      <c r="N219" s="1647"/>
      <c r="O219" s="2802"/>
      <c r="P219" s="3588"/>
    </row>
    <row r="220" spans="1:16" ht="22" customHeight="1" x14ac:dyDescent="0.35">
      <c r="A220" s="5435"/>
      <c r="B220" s="5432"/>
      <c r="C220" s="5438"/>
      <c r="D220" s="4677" t="s">
        <v>3563</v>
      </c>
      <c r="E220" s="2838"/>
      <c r="F220" s="2830" t="s">
        <v>3124</v>
      </c>
      <c r="G220" s="2629" t="s">
        <v>16</v>
      </c>
      <c r="H220" s="2630"/>
      <c r="I220" s="2630"/>
      <c r="J220" s="2838"/>
      <c r="K220" s="4832">
        <v>1</v>
      </c>
      <c r="L220" s="3180"/>
      <c r="M220" s="2841"/>
      <c r="N220" s="2841"/>
      <c r="O220" s="2842"/>
      <c r="P220" s="4665"/>
    </row>
    <row r="221" spans="1:16" ht="22" customHeight="1" x14ac:dyDescent="0.35">
      <c r="A221" s="5435"/>
      <c r="B221" s="5432"/>
      <c r="C221" s="5438"/>
      <c r="D221" s="4682" t="s">
        <v>3564</v>
      </c>
      <c r="E221" s="2863"/>
      <c r="F221" s="2864" t="s">
        <v>3125</v>
      </c>
      <c r="G221" s="2865" t="s">
        <v>16</v>
      </c>
      <c r="H221" s="2866"/>
      <c r="I221" s="2866"/>
      <c r="J221" s="2863"/>
      <c r="K221" s="4834">
        <v>1</v>
      </c>
      <c r="L221" s="3190"/>
      <c r="M221" s="2866"/>
      <c r="N221" s="2866"/>
      <c r="O221" s="2867"/>
      <c r="P221" s="3605"/>
    </row>
    <row r="222" spans="1:16" ht="22" customHeight="1" thickBot="1" x14ac:dyDescent="0.4">
      <c r="A222" s="5435"/>
      <c r="B222" s="5432"/>
      <c r="C222" s="5439"/>
      <c r="D222" s="4745" t="s">
        <v>3565</v>
      </c>
      <c r="E222" s="2954"/>
      <c r="F222" s="2955" t="s">
        <v>3566</v>
      </c>
      <c r="G222" s="2956" t="s">
        <v>16</v>
      </c>
      <c r="H222" s="2957"/>
      <c r="I222" s="2957" t="str">
        <f>F218&amp;" + "&amp;F220&amp;" + "&amp;F221</f>
        <v>E56 + E50 + E19</v>
      </c>
      <c r="J222" s="2954"/>
      <c r="K222" s="4848">
        <v>1</v>
      </c>
      <c r="L222" s="3206"/>
      <c r="M222" s="4720"/>
      <c r="N222" s="4720"/>
      <c r="O222" s="4762"/>
      <c r="P222" s="4779"/>
    </row>
    <row r="223" spans="1:16" ht="22" customHeight="1" thickBot="1" x14ac:dyDescent="0.4">
      <c r="A223" s="5435"/>
      <c r="B223" s="5432"/>
      <c r="C223" s="5437" t="s">
        <v>1013</v>
      </c>
      <c r="D223" s="4677" t="s">
        <v>3567</v>
      </c>
      <c r="E223" s="2838"/>
      <c r="F223" s="2830" t="s">
        <v>3126</v>
      </c>
      <c r="G223" s="2961" t="s">
        <v>16</v>
      </c>
      <c r="H223" s="2962"/>
      <c r="I223" s="2630"/>
      <c r="J223" s="2838"/>
      <c r="K223" s="4832">
        <v>1</v>
      </c>
      <c r="L223" s="3180"/>
      <c r="M223" s="2841"/>
      <c r="N223" s="2841"/>
      <c r="O223" s="2842"/>
      <c r="P223" s="4665"/>
    </row>
    <row r="224" spans="1:16" ht="22" customHeight="1" thickTop="1" x14ac:dyDescent="0.35">
      <c r="A224" s="5435"/>
      <c r="B224" s="5432"/>
      <c r="C224" s="5438"/>
      <c r="D224" s="4677" t="s">
        <v>3568</v>
      </c>
      <c r="E224" s="2838"/>
      <c r="F224" s="2830" t="s">
        <v>3127</v>
      </c>
      <c r="G224" s="4703"/>
      <c r="H224" s="4704"/>
      <c r="I224" s="2630"/>
      <c r="J224" s="2838"/>
      <c r="K224" s="4832">
        <v>1</v>
      </c>
      <c r="L224" s="3180"/>
      <c r="M224" s="2841"/>
      <c r="N224" s="2841"/>
      <c r="O224" s="2842"/>
      <c r="P224" s="4665"/>
    </row>
    <row r="225" spans="1:16" ht="22" customHeight="1" x14ac:dyDescent="0.35">
      <c r="A225" s="5435"/>
      <c r="B225" s="5432"/>
      <c r="C225" s="5438"/>
      <c r="D225" s="4682" t="s">
        <v>3569</v>
      </c>
      <c r="E225" s="2863"/>
      <c r="F225" s="2864" t="s">
        <v>3128</v>
      </c>
      <c r="G225" s="4703"/>
      <c r="H225" s="4704"/>
      <c r="I225" s="2866"/>
      <c r="J225" s="2863"/>
      <c r="K225" s="4834">
        <v>1</v>
      </c>
      <c r="L225" s="3190"/>
      <c r="M225" s="2866"/>
      <c r="N225" s="2866"/>
      <c r="O225" s="2867"/>
      <c r="P225" s="3605"/>
    </row>
    <row r="226" spans="1:16" ht="22" customHeight="1" thickBot="1" x14ac:dyDescent="0.4">
      <c r="A226" s="5435"/>
      <c r="B226" s="5432"/>
      <c r="C226" s="5439"/>
      <c r="D226" s="4745" t="s">
        <v>3570</v>
      </c>
      <c r="E226" s="2954"/>
      <c r="F226" s="2955" t="s">
        <v>3571</v>
      </c>
      <c r="G226" s="4703"/>
      <c r="H226" s="4704"/>
      <c r="I226" s="2957" t="str">
        <f>F223&amp;" + "&amp;F224&amp;" + "&amp;F225</f>
        <v>E57 + E51 + E23</v>
      </c>
      <c r="J226" s="2954"/>
      <c r="K226" s="4848">
        <v>1</v>
      </c>
      <c r="L226" s="3206"/>
      <c r="M226" s="4720"/>
      <c r="N226" s="4720"/>
      <c r="O226" s="4762"/>
      <c r="P226" s="4779"/>
    </row>
    <row r="227" spans="1:16" ht="22" customHeight="1" thickBot="1" x14ac:dyDescent="0.4">
      <c r="A227" s="5435"/>
      <c r="B227" s="5433"/>
      <c r="C227" s="4717" t="s">
        <v>3572</v>
      </c>
      <c r="D227" s="3207" t="s">
        <v>3573</v>
      </c>
      <c r="E227" s="2959"/>
      <c r="F227" s="2960" t="s">
        <v>3129</v>
      </c>
      <c r="G227" s="4703"/>
      <c r="H227" s="4704"/>
      <c r="I227" s="2962" t="str">
        <f>F222&amp;" - "&amp;F226</f>
        <v>E97 - E98</v>
      </c>
      <c r="J227" s="2959"/>
      <c r="K227" s="4849">
        <v>1</v>
      </c>
      <c r="L227" s="3207"/>
      <c r="M227" s="4718"/>
      <c r="N227" s="4718"/>
      <c r="O227" s="4763"/>
      <c r="P227" s="4780"/>
    </row>
    <row r="228" spans="1:16" ht="22" customHeight="1" thickTop="1" x14ac:dyDescent="0.35">
      <c r="A228" s="5435"/>
      <c r="B228" s="5431" t="s">
        <v>3574</v>
      </c>
      <c r="C228" s="5466" t="s">
        <v>3574</v>
      </c>
      <c r="D228" s="4675" t="s">
        <v>3575</v>
      </c>
      <c r="E228" s="2838"/>
      <c r="F228" s="2830" t="s">
        <v>3131</v>
      </c>
      <c r="G228" s="2629" t="s">
        <v>16</v>
      </c>
      <c r="H228" s="2630"/>
      <c r="I228" s="2630"/>
      <c r="J228" s="2838"/>
      <c r="K228" s="4832">
        <v>1</v>
      </c>
      <c r="L228" s="3180"/>
      <c r="M228" s="2841"/>
      <c r="N228" s="2841"/>
      <c r="O228" s="2842"/>
      <c r="P228" s="4665"/>
    </row>
    <row r="229" spans="1:16" ht="22" customHeight="1" thickBot="1" x14ac:dyDescent="0.4">
      <c r="A229" s="5435"/>
      <c r="B229" s="5433"/>
      <c r="C229" s="5440"/>
      <c r="D229" s="4746" t="s">
        <v>3576</v>
      </c>
      <c r="E229" s="1648"/>
      <c r="F229" s="1649" t="s">
        <v>3577</v>
      </c>
      <c r="G229" s="1650" t="s">
        <v>16</v>
      </c>
      <c r="H229" s="1651"/>
      <c r="I229" s="1651"/>
      <c r="J229" s="1648"/>
      <c r="K229" s="4838">
        <v>1</v>
      </c>
      <c r="L229" s="3974"/>
      <c r="M229" s="1651"/>
      <c r="N229" s="1651"/>
      <c r="O229" s="2853"/>
      <c r="P229" s="3585"/>
    </row>
    <row r="230" spans="1:16" ht="22" customHeight="1" thickTop="1" x14ac:dyDescent="0.35">
      <c r="A230" s="5435"/>
      <c r="B230" s="5431" t="s">
        <v>323</v>
      </c>
      <c r="C230" s="5471" t="s">
        <v>3578</v>
      </c>
      <c r="D230" s="3208" t="s">
        <v>3579</v>
      </c>
      <c r="E230" s="2964"/>
      <c r="F230" s="2965" t="s">
        <v>3580</v>
      </c>
      <c r="G230" s="2966" t="s">
        <v>16</v>
      </c>
      <c r="H230" s="2967"/>
      <c r="I230" s="2967" t="str">
        <f>F162&amp;" + "&amp;F200&amp;" + "&amp;F209&amp;" + "&amp;F222</f>
        <v>E8 + E91 + E94 + E97</v>
      </c>
      <c r="J230" s="2964"/>
      <c r="K230" s="4850">
        <v>1</v>
      </c>
      <c r="L230" s="3208"/>
      <c r="M230" s="4719"/>
      <c r="N230" s="4719"/>
      <c r="O230" s="4764"/>
      <c r="P230" s="4781"/>
    </row>
    <row r="231" spans="1:16" ht="22" customHeight="1" thickBot="1" x14ac:dyDescent="0.4">
      <c r="A231" s="5435"/>
      <c r="B231" s="5432"/>
      <c r="C231" s="5444"/>
      <c r="D231" s="3206" t="s">
        <v>3581</v>
      </c>
      <c r="E231" s="2954"/>
      <c r="F231" s="2955" t="s">
        <v>3582</v>
      </c>
      <c r="G231" s="2956" t="s">
        <v>16</v>
      </c>
      <c r="H231" s="2957"/>
      <c r="I231" s="2957" t="str">
        <f>F196&amp;" + "&amp;F201&amp;" + "&amp;F215&amp;" + "&amp;F226&amp;" + "&amp;F228</f>
        <v>E140 + E92 + E95 + E98 + E61</v>
      </c>
      <c r="J231" s="2954"/>
      <c r="K231" s="4848">
        <v>1</v>
      </c>
      <c r="L231" s="3206"/>
      <c r="M231" s="4720"/>
      <c r="N231" s="4720"/>
      <c r="O231" s="4762"/>
      <c r="P231" s="4779"/>
    </row>
    <row r="232" spans="1:16" ht="22" customHeight="1" thickBot="1" x14ac:dyDescent="0.4">
      <c r="A232" s="5435"/>
      <c r="B232" s="5432"/>
      <c r="C232" s="5445"/>
      <c r="D232" s="3209" t="s">
        <v>3583</v>
      </c>
      <c r="E232" s="2969"/>
      <c r="F232" s="2970" t="s">
        <v>3584</v>
      </c>
      <c r="G232" s="2971" t="s">
        <v>16</v>
      </c>
      <c r="H232" s="2972"/>
      <c r="I232" s="2972" t="str">
        <f>F230&amp;" - "&amp;F231</f>
        <v>E100 - E101</v>
      </c>
      <c r="J232" s="2969"/>
      <c r="K232" s="4851">
        <v>1</v>
      </c>
      <c r="L232" s="3209"/>
      <c r="M232" s="4721"/>
      <c r="N232" s="4721"/>
      <c r="O232" s="4765"/>
      <c r="P232" s="4782"/>
    </row>
    <row r="233" spans="1:16" ht="22" customHeight="1" x14ac:dyDescent="0.35">
      <c r="A233" s="5435"/>
      <c r="B233" s="5432"/>
      <c r="C233" s="5443" t="s">
        <v>3585</v>
      </c>
      <c r="D233" s="4747" t="s">
        <v>3586</v>
      </c>
      <c r="E233" s="2974"/>
      <c r="F233" s="2975" t="s">
        <v>3587</v>
      </c>
      <c r="G233" s="2976" t="s">
        <v>16</v>
      </c>
      <c r="H233" s="2973"/>
      <c r="I233" s="2973"/>
      <c r="J233" s="2974"/>
      <c r="K233" s="4844">
        <v>1</v>
      </c>
      <c r="L233" s="3210"/>
      <c r="M233" s="2973"/>
      <c r="N233" s="2973"/>
      <c r="O233" s="2977"/>
      <c r="P233" s="3615"/>
    </row>
    <row r="234" spans="1:16" ht="22" customHeight="1" thickBot="1" x14ac:dyDescent="0.4">
      <c r="A234" s="5435"/>
      <c r="B234" s="5432"/>
      <c r="C234" s="5444"/>
      <c r="D234" s="4748" t="s">
        <v>3585</v>
      </c>
      <c r="E234" s="2978"/>
      <c r="F234" s="2979" t="s">
        <v>2992</v>
      </c>
      <c r="G234" s="2980" t="s">
        <v>16</v>
      </c>
      <c r="H234" s="2981"/>
      <c r="I234" s="2981" t="str">
        <f>F232&amp;" + "&amp;F233</f>
        <v>E63 + E64</v>
      </c>
      <c r="J234" s="4826"/>
      <c r="K234" s="4833">
        <v>1</v>
      </c>
      <c r="L234" s="4786"/>
      <c r="M234" s="4729"/>
      <c r="N234" s="4729"/>
      <c r="O234" s="2978"/>
      <c r="P234" s="4783"/>
    </row>
    <row r="235" spans="1:16" ht="22" customHeight="1" x14ac:dyDescent="0.35">
      <c r="A235" s="5435"/>
      <c r="B235" s="5432"/>
      <c r="C235" s="5444"/>
      <c r="D235" s="4680" t="s">
        <v>3588</v>
      </c>
      <c r="E235" s="2847"/>
      <c r="F235" s="2844" t="s">
        <v>3589</v>
      </c>
      <c r="G235" s="2845" t="s">
        <v>16</v>
      </c>
      <c r="H235" s="2846"/>
      <c r="I235" s="2983"/>
      <c r="J235" s="2843"/>
      <c r="K235" s="4843">
        <v>1</v>
      </c>
      <c r="L235" s="3184"/>
      <c r="M235" s="2846"/>
      <c r="N235" s="2846"/>
      <c r="O235" s="2847"/>
      <c r="P235" s="3614"/>
    </row>
    <row r="236" spans="1:16" ht="22" customHeight="1" x14ac:dyDescent="0.35">
      <c r="A236" s="5435"/>
      <c r="B236" s="5432"/>
      <c r="C236" s="5444"/>
      <c r="D236" s="4749" t="s">
        <v>3134</v>
      </c>
      <c r="E236" s="2889"/>
      <c r="F236" s="2932" t="s">
        <v>3135</v>
      </c>
      <c r="G236" s="2887" t="s">
        <v>16</v>
      </c>
      <c r="H236" s="2884"/>
      <c r="I236" s="2984"/>
      <c r="J236" s="2885"/>
      <c r="K236" s="4836">
        <v>1</v>
      </c>
      <c r="L236" s="3194"/>
      <c r="M236" s="2884"/>
      <c r="N236" s="2884"/>
      <c r="O236" s="2889"/>
      <c r="P236" s="3620"/>
    </row>
    <row r="237" spans="1:16" ht="22" customHeight="1" thickBot="1" x14ac:dyDescent="0.4">
      <c r="A237" s="5436"/>
      <c r="B237" s="5433"/>
      <c r="C237" s="5470"/>
      <c r="D237" s="4741" t="s">
        <v>3590</v>
      </c>
      <c r="E237" s="2936"/>
      <c r="F237" s="2949" t="s">
        <v>3133</v>
      </c>
      <c r="G237" s="2937" t="s">
        <v>16</v>
      </c>
      <c r="H237" s="2938"/>
      <c r="I237" s="2938" t="str">
        <f>F234&amp;" + "&amp;F235&amp;" - "&amp;F236</f>
        <v>E72 + E103 - E65</v>
      </c>
      <c r="J237" s="2936"/>
      <c r="K237" s="4845">
        <v>1</v>
      </c>
      <c r="L237" s="3202"/>
      <c r="M237" s="4716"/>
      <c r="N237" s="4716"/>
      <c r="O237" s="4759"/>
      <c r="P237" s="4776"/>
    </row>
    <row r="238" spans="1:16" ht="22" customHeight="1" thickTop="1" x14ac:dyDescent="0.35">
      <c r="A238" s="5435" t="s">
        <v>3591</v>
      </c>
      <c r="B238" s="5432" t="s">
        <v>3592</v>
      </c>
      <c r="C238" s="5438" t="s">
        <v>3593</v>
      </c>
      <c r="D238" s="3213" t="s">
        <v>3594</v>
      </c>
      <c r="E238" s="2985" t="s">
        <v>3584</v>
      </c>
      <c r="F238" s="2986" t="s">
        <v>3595</v>
      </c>
      <c r="G238" s="2987" t="s">
        <v>16</v>
      </c>
      <c r="H238" s="2988" t="s">
        <v>3596</v>
      </c>
      <c r="I238" s="2985"/>
      <c r="J238" s="2985"/>
      <c r="K238" s="4878">
        <v>1</v>
      </c>
      <c r="L238" s="2985"/>
      <c r="M238" s="2985"/>
      <c r="N238" s="2985"/>
      <c r="O238" s="4879"/>
      <c r="P238" s="4866"/>
    </row>
    <row r="239" spans="1:16" ht="22" customHeight="1" x14ac:dyDescent="0.35">
      <c r="A239" s="5435"/>
      <c r="B239" s="5432"/>
      <c r="C239" s="5438"/>
      <c r="D239" s="4905" t="s">
        <v>3597</v>
      </c>
      <c r="E239" s="2989" t="s">
        <v>3587</v>
      </c>
      <c r="F239" s="2864" t="s">
        <v>3598</v>
      </c>
      <c r="G239" s="2865" t="s">
        <v>16</v>
      </c>
      <c r="H239" s="2865"/>
      <c r="I239" s="2989"/>
      <c r="J239" s="2989"/>
      <c r="K239" s="4880">
        <v>1</v>
      </c>
      <c r="L239" s="2989"/>
      <c r="M239" s="2989"/>
      <c r="N239" s="2989"/>
      <c r="O239" s="4881"/>
      <c r="P239" s="4867"/>
    </row>
    <row r="240" spans="1:16" ht="22" customHeight="1" thickBot="1" x14ac:dyDescent="0.4">
      <c r="A240" s="5435"/>
      <c r="B240" s="5432"/>
      <c r="C240" s="5438"/>
      <c r="D240" s="3214" t="s">
        <v>3599</v>
      </c>
      <c r="E240" s="2991" t="str">
        <f>F238&amp;" + "&amp;F239</f>
        <v>FRS110 + FRS008</v>
      </c>
      <c r="F240" s="2955" t="s">
        <v>3141</v>
      </c>
      <c r="G240" s="2956" t="s">
        <v>16</v>
      </c>
      <c r="H240" s="2956" t="s">
        <v>3596</v>
      </c>
      <c r="I240" s="2991"/>
      <c r="J240" s="2991"/>
      <c r="K240" s="4882">
        <v>1</v>
      </c>
      <c r="L240" s="2991"/>
      <c r="M240" s="2991"/>
      <c r="N240" s="2991"/>
      <c r="O240" s="2958"/>
      <c r="P240" s="4868"/>
    </row>
    <row r="241" spans="1:16" ht="22" customHeight="1" x14ac:dyDescent="0.35">
      <c r="A241" s="5435"/>
      <c r="B241" s="5432"/>
      <c r="C241" s="5438"/>
      <c r="D241" s="4906" t="s">
        <v>3600</v>
      </c>
      <c r="E241" s="3483"/>
      <c r="F241" s="4865" t="s">
        <v>3143</v>
      </c>
      <c r="G241" s="2845" t="s">
        <v>16</v>
      </c>
      <c r="H241" s="2845"/>
      <c r="I241" s="3483"/>
      <c r="J241" s="3483"/>
      <c r="K241" s="4883">
        <v>1</v>
      </c>
      <c r="L241" s="3483"/>
      <c r="M241" s="3483"/>
      <c r="N241" s="3483"/>
      <c r="O241" s="4884"/>
      <c r="P241" s="4869"/>
    </row>
    <row r="242" spans="1:16" ht="22" customHeight="1" x14ac:dyDescent="0.35">
      <c r="A242" s="5435"/>
      <c r="B242" s="5432"/>
      <c r="C242" s="5438"/>
      <c r="D242" s="4731" t="s">
        <v>3601</v>
      </c>
      <c r="E242" s="3473"/>
      <c r="F242" s="2904" t="s">
        <v>3145</v>
      </c>
      <c r="G242" s="2635" t="s">
        <v>16</v>
      </c>
      <c r="H242" s="2635"/>
      <c r="I242" s="3473"/>
      <c r="J242" s="3473"/>
      <c r="K242" s="4885">
        <v>1</v>
      </c>
      <c r="L242" s="3473"/>
      <c r="M242" s="3473"/>
      <c r="N242" s="3473"/>
      <c r="O242" s="4751"/>
      <c r="P242" s="4870"/>
    </row>
    <row r="243" spans="1:16" ht="22" customHeight="1" x14ac:dyDescent="0.35">
      <c r="A243" s="5435"/>
      <c r="B243" s="5432"/>
      <c r="C243" s="5438"/>
      <c r="D243" s="4731" t="s">
        <v>3602</v>
      </c>
      <c r="E243" s="3473"/>
      <c r="F243" s="2904" t="s">
        <v>3147</v>
      </c>
      <c r="G243" s="2635" t="s">
        <v>16</v>
      </c>
      <c r="H243" s="2635"/>
      <c r="I243" s="3473"/>
      <c r="J243" s="3473"/>
      <c r="K243" s="4885">
        <v>1</v>
      </c>
      <c r="L243" s="3473"/>
      <c r="M243" s="3473"/>
      <c r="N243" s="3473"/>
      <c r="O243" s="4751"/>
      <c r="P243" s="4870"/>
    </row>
    <row r="244" spans="1:16" ht="22" customHeight="1" x14ac:dyDescent="0.35">
      <c r="A244" s="5435"/>
      <c r="B244" s="5432"/>
      <c r="C244" s="5438"/>
      <c r="D244" s="4731" t="s">
        <v>3603</v>
      </c>
      <c r="E244" s="3473"/>
      <c r="F244" s="2904" t="s">
        <v>3149</v>
      </c>
      <c r="G244" s="2994" t="s">
        <v>16</v>
      </c>
      <c r="H244" s="2994"/>
      <c r="I244" s="3473"/>
      <c r="J244" s="3473"/>
      <c r="K244" s="4885">
        <v>1</v>
      </c>
      <c r="L244" s="3473"/>
      <c r="M244" s="3473"/>
      <c r="N244" s="3473"/>
      <c r="O244" s="4751"/>
      <c r="P244" s="4870"/>
    </row>
    <row r="245" spans="1:16" ht="22" customHeight="1" x14ac:dyDescent="0.35">
      <c r="A245" s="5435"/>
      <c r="B245" s="5432"/>
      <c r="C245" s="5438"/>
      <c r="D245" s="4731" t="s">
        <v>3604</v>
      </c>
      <c r="E245" s="3473"/>
      <c r="F245" s="2904" t="s">
        <v>3151</v>
      </c>
      <c r="G245" s="2635" t="s">
        <v>16</v>
      </c>
      <c r="H245" s="2635"/>
      <c r="I245" s="3473"/>
      <c r="J245" s="3473"/>
      <c r="K245" s="4885">
        <v>1</v>
      </c>
      <c r="L245" s="3473"/>
      <c r="M245" s="3473"/>
      <c r="N245" s="3473"/>
      <c r="O245" s="4751"/>
      <c r="P245" s="4870"/>
    </row>
    <row r="246" spans="1:16" ht="22" customHeight="1" x14ac:dyDescent="0.35">
      <c r="A246" s="5435"/>
      <c r="B246" s="5432"/>
      <c r="C246" s="5438"/>
      <c r="D246" s="4676" t="s">
        <v>3605</v>
      </c>
      <c r="E246" s="1644"/>
      <c r="F246" s="1645" t="s">
        <v>3606</v>
      </c>
      <c r="G246" s="2629" t="s">
        <v>16</v>
      </c>
      <c r="H246" s="2630"/>
      <c r="I246" s="1644"/>
      <c r="J246" s="1644"/>
      <c r="K246" s="4830">
        <v>1</v>
      </c>
      <c r="L246" s="1644"/>
      <c r="M246" s="1644"/>
      <c r="N246" s="1644"/>
      <c r="O246" s="2802"/>
      <c r="P246" s="3344"/>
    </row>
    <row r="247" spans="1:16" ht="22" customHeight="1" x14ac:dyDescent="0.35">
      <c r="A247" s="5435"/>
      <c r="B247" s="5432"/>
      <c r="C247" s="5438"/>
      <c r="D247" s="4676" t="s">
        <v>3607</v>
      </c>
      <c r="E247" s="1644"/>
      <c r="F247" s="1645" t="s">
        <v>3608</v>
      </c>
      <c r="G247" s="2629" t="s">
        <v>16</v>
      </c>
      <c r="H247" s="2630"/>
      <c r="I247" s="1644"/>
      <c r="J247" s="1644"/>
      <c r="K247" s="4830">
        <v>1</v>
      </c>
      <c r="L247" s="1644"/>
      <c r="M247" s="1644"/>
      <c r="N247" s="1644"/>
      <c r="O247" s="2802"/>
      <c r="P247" s="3344"/>
    </row>
    <row r="248" spans="1:16" ht="22" customHeight="1" thickBot="1" x14ac:dyDescent="0.4">
      <c r="A248" s="5435"/>
      <c r="B248" s="5432"/>
      <c r="C248" s="5438"/>
      <c r="D248" s="3215" t="s">
        <v>3609</v>
      </c>
      <c r="E248" s="2996" t="str">
        <f>F240&amp;" + "&amp;F241&amp;" + "&amp;F242&amp;" + "&amp;F243&amp;" + "&amp;F244&amp;" + "&amp;F245</f>
        <v>FRS001 + FRS002 + FRS111 + FRS003 + FRS006 + FRS052</v>
      </c>
      <c r="F248" s="2997" t="s">
        <v>3152</v>
      </c>
      <c r="G248" s="2998" t="s">
        <v>16</v>
      </c>
      <c r="H248" s="2999"/>
      <c r="I248" s="2996"/>
      <c r="J248" s="2996"/>
      <c r="K248" s="4882">
        <v>1</v>
      </c>
      <c r="L248" s="2996"/>
      <c r="M248" s="2996"/>
      <c r="N248" s="2996"/>
      <c r="O248" s="3151"/>
      <c r="P248" s="4871"/>
    </row>
    <row r="249" spans="1:16" ht="22" customHeight="1" x14ac:dyDescent="0.35">
      <c r="A249" s="5435"/>
      <c r="B249" s="5432"/>
      <c r="C249" s="5438"/>
      <c r="D249" s="3197" t="s">
        <v>3610</v>
      </c>
      <c r="E249" s="3473"/>
      <c r="F249" s="2904" t="s">
        <v>3154</v>
      </c>
      <c r="G249" s="2865" t="s">
        <v>16</v>
      </c>
      <c r="H249" s="3000"/>
      <c r="I249" s="3473"/>
      <c r="J249" s="3473"/>
      <c r="K249" s="4885">
        <v>1</v>
      </c>
      <c r="L249" s="3473"/>
      <c r="M249" s="3473"/>
      <c r="N249" s="3473"/>
      <c r="O249" s="4751"/>
      <c r="P249" s="4870"/>
    </row>
    <row r="250" spans="1:16" ht="22" customHeight="1" thickBot="1" x14ac:dyDescent="0.4">
      <c r="A250" s="5435"/>
      <c r="B250" s="5432"/>
      <c r="C250" s="5438"/>
      <c r="D250" s="4907" t="s">
        <v>3611</v>
      </c>
      <c r="E250" s="2637"/>
      <c r="F250" s="2864" t="s">
        <v>3612</v>
      </c>
      <c r="G250" s="3001" t="s">
        <v>16</v>
      </c>
      <c r="H250" s="3002"/>
      <c r="I250" s="2637"/>
      <c r="J250" s="2637"/>
      <c r="K250" s="4880">
        <v>1</v>
      </c>
      <c r="L250" s="2637"/>
      <c r="M250" s="2637"/>
      <c r="N250" s="2637"/>
      <c r="O250" s="2893"/>
      <c r="P250" s="2992"/>
    </row>
    <row r="251" spans="1:16" ht="22" customHeight="1" x14ac:dyDescent="0.35">
      <c r="A251" s="5435"/>
      <c r="B251" s="5432"/>
      <c r="C251" s="5438"/>
      <c r="D251" s="3183" t="s">
        <v>3613</v>
      </c>
      <c r="E251" s="2833" t="str">
        <f>F248&amp;" + "&amp;F249&amp;" + "&amp;F250</f>
        <v>FRS011 + FRS009 + FRS012</v>
      </c>
      <c r="F251" s="2834" t="s">
        <v>3614</v>
      </c>
      <c r="G251" s="3004" t="s">
        <v>16</v>
      </c>
      <c r="H251" s="3005"/>
      <c r="I251" s="2833"/>
      <c r="J251" s="2833"/>
      <c r="K251" s="4886">
        <v>1</v>
      </c>
      <c r="L251" s="2833"/>
      <c r="M251" s="2833"/>
      <c r="N251" s="2833"/>
      <c r="O251" s="2837"/>
      <c r="P251" s="3723"/>
    </row>
    <row r="252" spans="1:16" ht="22" customHeight="1" thickBot="1" x14ac:dyDescent="0.4">
      <c r="A252" s="5435"/>
      <c r="B252" s="5432"/>
      <c r="C252" s="5438"/>
      <c r="D252" s="4908" t="s">
        <v>3615</v>
      </c>
      <c r="E252" s="3010"/>
      <c r="F252" s="3011" t="s">
        <v>3616</v>
      </c>
      <c r="G252" s="3007" t="s">
        <v>16</v>
      </c>
      <c r="H252" s="3008"/>
      <c r="I252" s="3010"/>
      <c r="J252" s="3010"/>
      <c r="K252" s="4887">
        <v>1</v>
      </c>
      <c r="L252" s="3010"/>
      <c r="M252" s="3010"/>
      <c r="N252" s="3010"/>
      <c r="O252" s="3152"/>
      <c r="P252" s="4872"/>
    </row>
    <row r="253" spans="1:16" ht="22" customHeight="1" thickBot="1" x14ac:dyDescent="0.4">
      <c r="A253" s="5435"/>
      <c r="B253" s="5432"/>
      <c r="C253" s="5439"/>
      <c r="D253" s="3199" t="s">
        <v>3617</v>
      </c>
      <c r="E253" s="2907" t="str">
        <f>F251&amp;" + "&amp;F252</f>
        <v>FRS051 + FRS037</v>
      </c>
      <c r="F253" s="3014" t="s">
        <v>3156</v>
      </c>
      <c r="G253" s="2835" t="s">
        <v>16</v>
      </c>
      <c r="H253" s="3009" t="s">
        <v>3596</v>
      </c>
      <c r="I253" s="2907"/>
      <c r="J253" s="2907"/>
      <c r="K253" s="4888">
        <v>1</v>
      </c>
      <c r="L253" s="2907"/>
      <c r="M253" s="2907"/>
      <c r="N253" s="2907"/>
      <c r="O253" s="4752"/>
      <c r="P253" s="4873"/>
    </row>
    <row r="254" spans="1:16" ht="22" customHeight="1" thickBot="1" x14ac:dyDescent="0.4">
      <c r="A254" s="5435"/>
      <c r="B254" s="5432"/>
      <c r="C254" s="5438" t="s">
        <v>3618</v>
      </c>
      <c r="D254" s="3215" t="s">
        <v>3619</v>
      </c>
      <c r="E254" s="2996" t="s">
        <v>3527</v>
      </c>
      <c r="F254" s="2997" t="s">
        <v>3157</v>
      </c>
      <c r="G254" s="3012" t="s">
        <v>16</v>
      </c>
      <c r="H254" s="3012"/>
      <c r="I254" s="2996"/>
      <c r="J254" s="2996"/>
      <c r="K254" s="4882">
        <v>1</v>
      </c>
      <c r="L254" s="2996"/>
      <c r="M254" s="2996"/>
      <c r="N254" s="2996"/>
      <c r="O254" s="3151"/>
      <c r="P254" s="4871"/>
    </row>
    <row r="255" spans="1:16" ht="22" customHeight="1" thickBot="1" x14ac:dyDescent="0.4">
      <c r="A255" s="5435"/>
      <c r="B255" s="5432"/>
      <c r="C255" s="5438"/>
      <c r="D255" s="4680" t="s">
        <v>3620</v>
      </c>
      <c r="E255" s="2843"/>
      <c r="F255" s="2844" t="s">
        <v>3159</v>
      </c>
      <c r="G255" s="3015" t="s">
        <v>16</v>
      </c>
      <c r="H255" s="2909" t="s">
        <v>3596</v>
      </c>
      <c r="I255" s="2843"/>
      <c r="J255" s="2843"/>
      <c r="K255" s="4883">
        <v>1</v>
      </c>
      <c r="L255" s="2843"/>
      <c r="M255" s="2843"/>
      <c r="N255" s="2843"/>
      <c r="O255" s="2847"/>
      <c r="P255" s="2983"/>
    </row>
    <row r="256" spans="1:16" ht="22" customHeight="1" thickBot="1" x14ac:dyDescent="0.4">
      <c r="A256" s="5435"/>
      <c r="B256" s="5432"/>
      <c r="C256" s="5438"/>
      <c r="D256" s="4907" t="s">
        <v>3621</v>
      </c>
      <c r="E256" s="2637"/>
      <c r="F256" s="2849" t="s">
        <v>3161</v>
      </c>
      <c r="G256" s="2845" t="s">
        <v>16</v>
      </c>
      <c r="H256" s="3016"/>
      <c r="I256" s="2637"/>
      <c r="J256" s="2637"/>
      <c r="K256" s="4889">
        <v>1</v>
      </c>
      <c r="L256" s="2637"/>
      <c r="M256" s="2637"/>
      <c r="N256" s="2637"/>
      <c r="O256" s="2893"/>
      <c r="P256" s="2992"/>
    </row>
    <row r="257" spans="1:16" ht="22" customHeight="1" x14ac:dyDescent="0.35">
      <c r="A257" s="5435"/>
      <c r="B257" s="5432"/>
      <c r="C257" s="5438"/>
      <c r="D257" s="3183" t="s">
        <v>3622</v>
      </c>
      <c r="E257" s="2833" t="str">
        <f>F254&amp;" + "&amp;F255&amp;" + "&amp;F256</f>
        <v>FRS066 + FRS067 + FRS068</v>
      </c>
      <c r="F257" s="2834" t="s">
        <v>3623</v>
      </c>
      <c r="G257" s="2635" t="s">
        <v>16</v>
      </c>
      <c r="H257" s="3017"/>
      <c r="I257" s="2833"/>
      <c r="J257" s="2833"/>
      <c r="K257" s="4886">
        <v>1</v>
      </c>
      <c r="L257" s="2833"/>
      <c r="M257" s="2833"/>
      <c r="N257" s="2833"/>
      <c r="O257" s="2837"/>
      <c r="P257" s="3723"/>
    </row>
    <row r="258" spans="1:16" ht="22" customHeight="1" x14ac:dyDescent="0.35">
      <c r="A258" s="5435"/>
      <c r="B258" s="5432"/>
      <c r="C258" s="5438"/>
      <c r="D258" s="4908" t="s">
        <v>3624</v>
      </c>
      <c r="E258" s="3010"/>
      <c r="F258" s="3011" t="s">
        <v>3163</v>
      </c>
      <c r="G258" s="2635" t="s">
        <v>16</v>
      </c>
      <c r="H258" s="3017"/>
      <c r="I258" s="3010"/>
      <c r="J258" s="3010"/>
      <c r="K258" s="4887">
        <v>1</v>
      </c>
      <c r="L258" s="3010"/>
      <c r="M258" s="3010"/>
      <c r="N258" s="3010"/>
      <c r="O258" s="3152"/>
      <c r="P258" s="4872"/>
    </row>
    <row r="259" spans="1:16" ht="22" customHeight="1" thickBot="1" x14ac:dyDescent="0.4">
      <c r="A259" s="5435"/>
      <c r="B259" s="5432"/>
      <c r="C259" s="5439"/>
      <c r="D259" s="3199" t="s">
        <v>3625</v>
      </c>
      <c r="E259" s="2907" t="str">
        <f>F257&amp;" + "&amp;F258</f>
        <v>FRS131 + FRS156</v>
      </c>
      <c r="F259" s="3014" t="s">
        <v>3165</v>
      </c>
      <c r="G259" s="2635" t="s">
        <v>16</v>
      </c>
      <c r="H259" s="2635"/>
      <c r="I259" s="2907"/>
      <c r="J259" s="2907"/>
      <c r="K259" s="4888">
        <v>1</v>
      </c>
      <c r="L259" s="2907"/>
      <c r="M259" s="2907"/>
      <c r="N259" s="2907"/>
      <c r="O259" s="4752"/>
      <c r="P259" s="4873"/>
    </row>
    <row r="260" spans="1:16" ht="22" customHeight="1" x14ac:dyDescent="0.35">
      <c r="A260" s="5435"/>
      <c r="B260" s="5432"/>
      <c r="C260" s="5437" t="s">
        <v>3626</v>
      </c>
      <c r="D260" s="3183" t="s">
        <v>3627</v>
      </c>
      <c r="E260" s="2833" t="str">
        <f>F251&amp;"  ou  "&amp;F257&amp;"       [selon la méthode effectivement employée]"</f>
        <v>FRS051  ou  FRS131       [selon la méthode effectivement employée]</v>
      </c>
      <c r="F260" s="2834" t="s">
        <v>3628</v>
      </c>
      <c r="G260" s="2850" t="s">
        <v>16</v>
      </c>
      <c r="H260" s="2850"/>
      <c r="I260" s="2833"/>
      <c r="J260" s="2833"/>
      <c r="K260" s="4886">
        <v>1</v>
      </c>
      <c r="L260" s="2833"/>
      <c r="M260" s="2833"/>
      <c r="N260" s="2833"/>
      <c r="O260" s="2837"/>
      <c r="P260" s="3723"/>
    </row>
    <row r="261" spans="1:16" ht="22" customHeight="1" thickBot="1" x14ac:dyDescent="0.4">
      <c r="A261" s="5435"/>
      <c r="B261" s="5432"/>
      <c r="C261" s="5438"/>
      <c r="D261" s="4908" t="s">
        <v>3629</v>
      </c>
      <c r="E261" s="3010" t="str">
        <f>F252&amp;"  ou  "&amp;F258&amp;"       [selon la méthode effectivement employée]"</f>
        <v>FRS037  ou  FRS156       [selon la méthode effectivement employée]</v>
      </c>
      <c r="F261" s="3011" t="s">
        <v>3630</v>
      </c>
      <c r="G261" s="2998" t="s">
        <v>16</v>
      </c>
      <c r="H261" s="2999" t="s">
        <v>3596</v>
      </c>
      <c r="I261" s="3010"/>
      <c r="J261" s="3010"/>
      <c r="K261" s="4887">
        <v>1</v>
      </c>
      <c r="L261" s="3010"/>
      <c r="M261" s="3010"/>
      <c r="N261" s="3010"/>
      <c r="O261" s="3152"/>
      <c r="P261" s="4872"/>
    </row>
    <row r="262" spans="1:16" ht="22" customHeight="1" thickBot="1" x14ac:dyDescent="0.4">
      <c r="A262" s="5435"/>
      <c r="B262" s="5432"/>
      <c r="C262" s="5438"/>
      <c r="D262" s="3199" t="s">
        <v>3631</v>
      </c>
      <c r="E262" s="2907" t="str">
        <f>F253&amp;"  ou  "&amp;F259&amp;"       [selon la méthode effectivement employée]"</f>
        <v>FRS050  ou  FRS069       [selon la méthode effectivement employée]</v>
      </c>
      <c r="F262" s="3014" t="s">
        <v>3632</v>
      </c>
      <c r="G262" s="2845" t="s">
        <v>16</v>
      </c>
      <c r="H262" s="2845"/>
      <c r="I262" s="2907"/>
      <c r="J262" s="2907"/>
      <c r="K262" s="4888">
        <v>1</v>
      </c>
      <c r="L262" s="2907"/>
      <c r="M262" s="2907"/>
      <c r="N262" s="2907"/>
      <c r="O262" s="4752"/>
      <c r="P262" s="4873"/>
    </row>
    <row r="263" spans="1:16" ht="22" customHeight="1" thickBot="1" x14ac:dyDescent="0.4">
      <c r="A263" s="5435"/>
      <c r="B263" s="5432"/>
      <c r="C263" s="5438"/>
      <c r="D263" s="4685" t="s">
        <v>3633</v>
      </c>
      <c r="E263" s="3019" t="str">
        <f>"Saisie manuelle            Si non saisi, alors Calcul automatique :       "&amp;F264&amp;" + "&amp;F265&amp;" + "&amp;F266&amp;" + "&amp;F267&amp;" + "&amp;F268</f>
        <v>Saisie manuelle            Si non saisi, alors Calcul automatique :       FRS151 + FRS152 + FRS153 + FRS154 + FRS155</v>
      </c>
      <c r="F263" s="3020" t="s">
        <v>3167</v>
      </c>
      <c r="G263" s="2850" t="s">
        <v>16</v>
      </c>
      <c r="H263" s="2850"/>
      <c r="I263" s="3019"/>
      <c r="J263" s="3019"/>
      <c r="K263" s="4890">
        <v>1</v>
      </c>
      <c r="L263" s="3019"/>
      <c r="M263" s="3019"/>
      <c r="N263" s="3019"/>
      <c r="O263" s="4891"/>
      <c r="P263" s="4874"/>
    </row>
    <row r="264" spans="1:16" ht="22" customHeight="1" x14ac:dyDescent="0.35">
      <c r="A264" s="5435"/>
      <c r="B264" s="5432"/>
      <c r="C264" s="5438"/>
      <c r="D264" s="4676" t="s">
        <v>3634</v>
      </c>
      <c r="E264" s="1644"/>
      <c r="F264" s="1645" t="s">
        <v>3635</v>
      </c>
      <c r="G264" s="2835" t="s">
        <v>16</v>
      </c>
      <c r="H264" s="3009" t="s">
        <v>3596</v>
      </c>
      <c r="I264" s="1644"/>
      <c r="J264" s="1644"/>
      <c r="K264" s="4892">
        <v>1</v>
      </c>
      <c r="L264" s="1644"/>
      <c r="M264" s="1644"/>
      <c r="N264" s="1644"/>
      <c r="O264" s="2802"/>
      <c r="P264" s="3344"/>
    </row>
    <row r="265" spans="1:16" ht="22" customHeight="1" x14ac:dyDescent="0.35">
      <c r="A265" s="5435"/>
      <c r="B265" s="5432"/>
      <c r="C265" s="5438"/>
      <c r="D265" s="4632" t="s">
        <v>3636</v>
      </c>
      <c r="E265" s="1648"/>
      <c r="F265" s="1649" t="s">
        <v>3637</v>
      </c>
      <c r="G265" s="3012" t="s">
        <v>16</v>
      </c>
      <c r="H265" s="3012"/>
      <c r="I265" s="1648"/>
      <c r="J265" s="1648"/>
      <c r="K265" s="4893">
        <v>1</v>
      </c>
      <c r="L265" s="1648"/>
      <c r="M265" s="1648"/>
      <c r="N265" s="1648"/>
      <c r="O265" s="2853"/>
      <c r="P265" s="3335"/>
    </row>
    <row r="266" spans="1:16" ht="22" customHeight="1" thickBot="1" x14ac:dyDescent="0.4">
      <c r="A266" s="5435"/>
      <c r="B266" s="5432"/>
      <c r="C266" s="5438"/>
      <c r="D266" s="4632" t="s">
        <v>3638</v>
      </c>
      <c r="E266" s="1648"/>
      <c r="F266" s="1649" t="s">
        <v>3639</v>
      </c>
      <c r="G266" s="3015" t="s">
        <v>16</v>
      </c>
      <c r="H266" s="2909" t="s">
        <v>3596</v>
      </c>
      <c r="I266" s="1648"/>
      <c r="J266" s="1648"/>
      <c r="K266" s="4893">
        <v>1</v>
      </c>
      <c r="L266" s="1648"/>
      <c r="M266" s="1648"/>
      <c r="N266" s="1648"/>
      <c r="O266" s="2853"/>
      <c r="P266" s="3335"/>
    </row>
    <row r="267" spans="1:16" ht="22" customHeight="1" x14ac:dyDescent="0.35">
      <c r="A267" s="5435"/>
      <c r="B267" s="5432"/>
      <c r="C267" s="5438"/>
      <c r="D267" s="4632" t="s">
        <v>3640</v>
      </c>
      <c r="E267" s="1648"/>
      <c r="F267" s="1649" t="s">
        <v>3641</v>
      </c>
      <c r="G267" s="2835" t="s">
        <v>16</v>
      </c>
      <c r="H267" s="3009" t="s">
        <v>3596</v>
      </c>
      <c r="I267" s="1648"/>
      <c r="J267" s="1648"/>
      <c r="K267" s="4893">
        <v>1</v>
      </c>
      <c r="L267" s="1648"/>
      <c r="M267" s="1648"/>
      <c r="N267" s="1648"/>
      <c r="O267" s="2853"/>
      <c r="P267" s="3335"/>
    </row>
    <row r="268" spans="1:16" ht="22" customHeight="1" thickBot="1" x14ac:dyDescent="0.4">
      <c r="A268" s="5435"/>
      <c r="B268" s="5432"/>
      <c r="C268" s="5439"/>
      <c r="D268" s="4909" t="s">
        <v>3642</v>
      </c>
      <c r="E268" s="2858"/>
      <c r="F268" s="2859" t="s">
        <v>3643</v>
      </c>
      <c r="G268" s="3012" t="s">
        <v>16</v>
      </c>
      <c r="H268" s="3012" t="s">
        <v>3596</v>
      </c>
      <c r="I268" s="2858"/>
      <c r="J268" s="2858"/>
      <c r="K268" s="4894">
        <v>1</v>
      </c>
      <c r="L268" s="2858"/>
      <c r="M268" s="2858"/>
      <c r="N268" s="2858"/>
      <c r="O268" s="2862"/>
      <c r="P268" s="3727"/>
    </row>
    <row r="269" spans="1:16" ht="22" customHeight="1" thickBot="1" x14ac:dyDescent="0.4">
      <c r="A269" s="5435"/>
      <c r="B269" s="5433"/>
      <c r="C269" s="4903"/>
      <c r="D269" s="3216" t="s">
        <v>3644</v>
      </c>
      <c r="E269" s="3022" t="str">
        <f>F262&amp;" + "&amp;F263</f>
        <v>FRS071 + FRS016</v>
      </c>
      <c r="F269" s="3023" t="s">
        <v>3010</v>
      </c>
      <c r="G269" s="3015" t="s">
        <v>16</v>
      </c>
      <c r="H269" s="2909" t="s">
        <v>3596</v>
      </c>
      <c r="I269" s="3022"/>
      <c r="J269" s="3022"/>
      <c r="K269" s="4890">
        <v>1</v>
      </c>
      <c r="L269" s="3022"/>
      <c r="M269" s="3022"/>
      <c r="N269" s="3022"/>
      <c r="O269" s="3026"/>
      <c r="P269" s="3025"/>
    </row>
    <row r="270" spans="1:16" ht="22" customHeight="1" thickTop="1" x14ac:dyDescent="0.35">
      <c r="A270" s="5435"/>
      <c r="B270" s="5431" t="s">
        <v>3645</v>
      </c>
      <c r="C270" s="5466" t="s">
        <v>3168</v>
      </c>
      <c r="D270" s="4730" t="s">
        <v>3646</v>
      </c>
      <c r="E270" s="2945"/>
      <c r="F270" s="2946" t="s">
        <v>3170</v>
      </c>
      <c r="G270" s="3021" t="s">
        <v>16</v>
      </c>
      <c r="H270" s="3021"/>
      <c r="I270" s="2945"/>
      <c r="J270" s="2945"/>
      <c r="K270" s="4895">
        <v>1</v>
      </c>
      <c r="L270" s="2945"/>
      <c r="M270" s="2945"/>
      <c r="N270" s="2945"/>
      <c r="O270" s="2948"/>
      <c r="P270" s="3735"/>
    </row>
    <row r="271" spans="1:16" ht="22" customHeight="1" x14ac:dyDescent="0.35">
      <c r="A271" s="5435"/>
      <c r="B271" s="5432"/>
      <c r="C271" s="5438"/>
      <c r="D271" s="4677" t="s">
        <v>3647</v>
      </c>
      <c r="E271" s="2627"/>
      <c r="F271" s="2830" t="s">
        <v>3172</v>
      </c>
      <c r="G271" s="1646" t="s">
        <v>16</v>
      </c>
      <c r="H271" s="1646"/>
      <c r="I271" s="2627"/>
      <c r="J271" s="2627"/>
      <c r="K271" s="4896">
        <v>1</v>
      </c>
      <c r="L271" s="2627"/>
      <c r="M271" s="2627"/>
      <c r="N271" s="2627"/>
      <c r="O271" s="2831"/>
      <c r="P271" s="3519"/>
    </row>
    <row r="272" spans="1:16" ht="22" customHeight="1" x14ac:dyDescent="0.35">
      <c r="A272" s="5435"/>
      <c r="B272" s="5432"/>
      <c r="C272" s="5438"/>
      <c r="D272" s="4907" t="s">
        <v>3648</v>
      </c>
      <c r="E272" s="2637"/>
      <c r="F272" s="2892" t="s">
        <v>3649</v>
      </c>
      <c r="G272" s="1650" t="s">
        <v>16</v>
      </c>
      <c r="H272" s="1650"/>
      <c r="I272" s="2637"/>
      <c r="J272" s="2637"/>
      <c r="K272" s="4885">
        <v>1</v>
      </c>
      <c r="L272" s="2637"/>
      <c r="M272" s="2637"/>
      <c r="N272" s="2637"/>
      <c r="O272" s="2893"/>
      <c r="P272" s="2992"/>
    </row>
    <row r="273" spans="1:16" ht="22" customHeight="1" x14ac:dyDescent="0.35">
      <c r="A273" s="5435"/>
      <c r="B273" s="5432"/>
      <c r="C273" s="5438"/>
      <c r="D273" s="4743" t="s">
        <v>3650</v>
      </c>
      <c r="E273" s="2894"/>
      <c r="F273" s="2895" t="s">
        <v>3651</v>
      </c>
      <c r="G273" s="1650" t="s">
        <v>16</v>
      </c>
      <c r="H273" s="1650"/>
      <c r="I273" s="2894"/>
      <c r="J273" s="2894"/>
      <c r="K273" s="4897">
        <v>1</v>
      </c>
      <c r="L273" s="2894"/>
      <c r="M273" s="2894"/>
      <c r="N273" s="2894"/>
      <c r="O273" s="2898"/>
      <c r="P273" s="2995"/>
    </row>
    <row r="274" spans="1:16" ht="22" customHeight="1" thickBot="1" x14ac:dyDescent="0.4">
      <c r="A274" s="5435"/>
      <c r="B274" s="5432"/>
      <c r="C274" s="5439"/>
      <c r="D274" s="4910" t="s">
        <v>3652</v>
      </c>
      <c r="E274" s="3030" t="str">
        <f>F270&amp;" + "&amp;F271&amp;" + "&amp;F272&amp;" + "&amp;F273</f>
        <v>FRS019 + FRS020 + FRS026 + FRS027</v>
      </c>
      <c r="F274" s="3031" t="s">
        <v>3176</v>
      </c>
      <c r="G274" s="1650" t="s">
        <v>16</v>
      </c>
      <c r="H274" s="1650"/>
      <c r="I274" s="3030"/>
      <c r="J274" s="3030"/>
      <c r="K274" s="4882">
        <v>1</v>
      </c>
      <c r="L274" s="3030"/>
      <c r="M274" s="3030"/>
      <c r="N274" s="3030"/>
      <c r="O274" s="4898"/>
      <c r="P274" s="4875"/>
    </row>
    <row r="275" spans="1:16" ht="22" customHeight="1" thickBot="1" x14ac:dyDescent="0.4">
      <c r="A275" s="5435"/>
      <c r="B275" s="5432"/>
      <c r="C275" s="4904" t="s">
        <v>3653</v>
      </c>
      <c r="D275" s="3218" t="s">
        <v>3654</v>
      </c>
      <c r="E275" s="3035" t="str">
        <f>F269&amp;" + "&amp;F274</f>
        <v>FRS018 + FRS081</v>
      </c>
      <c r="F275" s="3036" t="s">
        <v>3011</v>
      </c>
      <c r="G275" s="2860" t="s">
        <v>16</v>
      </c>
      <c r="H275" s="2860"/>
      <c r="I275" s="3035"/>
      <c r="J275" s="3035"/>
      <c r="K275" s="4890">
        <v>1</v>
      </c>
      <c r="L275" s="3035"/>
      <c r="M275" s="3035"/>
      <c r="N275" s="3035"/>
      <c r="O275" s="3039"/>
      <c r="P275" s="3038"/>
    </row>
    <row r="276" spans="1:16" ht="22" customHeight="1" thickBot="1" x14ac:dyDescent="0.4">
      <c r="A276" s="5435"/>
      <c r="B276" s="5432"/>
      <c r="C276" s="5437" t="s">
        <v>3655</v>
      </c>
      <c r="D276" s="4680" t="s">
        <v>3656</v>
      </c>
      <c r="E276" s="2843"/>
      <c r="F276" s="2844" t="s">
        <v>3179</v>
      </c>
      <c r="G276" s="3024" t="s">
        <v>16</v>
      </c>
      <c r="H276" s="3024" t="s">
        <v>3596</v>
      </c>
      <c r="I276" s="2843"/>
      <c r="J276" s="2843"/>
      <c r="K276" s="4883">
        <v>1</v>
      </c>
      <c r="L276" s="2843"/>
      <c r="M276" s="2843"/>
      <c r="N276" s="2843"/>
      <c r="O276" s="2847"/>
      <c r="P276" s="2983"/>
    </row>
    <row r="277" spans="1:16" ht="22" customHeight="1" thickTop="1" x14ac:dyDescent="0.35">
      <c r="A277" s="5435"/>
      <c r="B277" s="5432"/>
      <c r="C277" s="5438"/>
      <c r="D277" s="4677" t="s">
        <v>3657</v>
      </c>
      <c r="E277" s="2627"/>
      <c r="F277" s="2830" t="s">
        <v>3181</v>
      </c>
      <c r="G277" s="2947" t="s">
        <v>16</v>
      </c>
      <c r="H277" s="3027"/>
      <c r="I277" s="2627"/>
      <c r="J277" s="2627"/>
      <c r="K277" s="4896">
        <v>1</v>
      </c>
      <c r="L277" s="2627"/>
      <c r="M277" s="2627"/>
      <c r="N277" s="2627"/>
      <c r="O277" s="2831"/>
      <c r="P277" s="3519"/>
    </row>
    <row r="278" spans="1:16" ht="22" customHeight="1" x14ac:dyDescent="0.35">
      <c r="A278" s="5435"/>
      <c r="B278" s="5432"/>
      <c r="C278" s="5438"/>
      <c r="D278" s="4907" t="s">
        <v>3658</v>
      </c>
      <c r="E278" s="2637"/>
      <c r="F278" s="2892" t="s">
        <v>3659</v>
      </c>
      <c r="G278" s="2629" t="s">
        <v>16</v>
      </c>
      <c r="H278" s="3028"/>
      <c r="I278" s="2637"/>
      <c r="J278" s="2637"/>
      <c r="K278" s="4885">
        <v>1</v>
      </c>
      <c r="L278" s="2637"/>
      <c r="M278" s="2637"/>
      <c r="N278" s="2637"/>
      <c r="O278" s="2893"/>
      <c r="P278" s="2992"/>
    </row>
    <row r="279" spans="1:16" ht="22" customHeight="1" x14ac:dyDescent="0.35">
      <c r="A279" s="5435"/>
      <c r="B279" s="5432"/>
      <c r="C279" s="5438"/>
      <c r="D279" s="4743" t="s">
        <v>3660</v>
      </c>
      <c r="E279" s="2894"/>
      <c r="F279" s="2895" t="s">
        <v>3661</v>
      </c>
      <c r="G279" s="2635" t="s">
        <v>16</v>
      </c>
      <c r="H279" s="3017"/>
      <c r="I279" s="2894"/>
      <c r="J279" s="2894"/>
      <c r="K279" s="4897">
        <v>1</v>
      </c>
      <c r="L279" s="2894"/>
      <c r="M279" s="2894"/>
      <c r="N279" s="2894"/>
      <c r="O279" s="2898"/>
      <c r="P279" s="2995"/>
    </row>
    <row r="280" spans="1:16" ht="22" customHeight="1" thickBot="1" x14ac:dyDescent="0.4">
      <c r="A280" s="5435"/>
      <c r="B280" s="5432"/>
      <c r="C280" s="5439"/>
      <c r="D280" s="4910" t="s">
        <v>3662</v>
      </c>
      <c r="E280" s="3030" t="str">
        <f>F276&amp;" + "&amp;F277&amp;" + "&amp;F278&amp;" + "&amp;F279</f>
        <v>FRS021 + FRS022 + FRS023 + FRS025</v>
      </c>
      <c r="F280" s="3031" t="s">
        <v>3663</v>
      </c>
      <c r="G280" s="2896" t="s">
        <v>16</v>
      </c>
      <c r="H280" s="3029"/>
      <c r="I280" s="3030"/>
      <c r="J280" s="3030"/>
      <c r="K280" s="4882">
        <v>1</v>
      </c>
      <c r="L280" s="3030"/>
      <c r="M280" s="3030"/>
      <c r="N280" s="3030"/>
      <c r="O280" s="4898"/>
      <c r="P280" s="4875"/>
    </row>
    <row r="281" spans="1:16" ht="22" customHeight="1" thickBot="1" x14ac:dyDescent="0.4">
      <c r="A281" s="5435"/>
      <c r="B281" s="5432"/>
      <c r="C281" s="4864"/>
      <c r="D281" s="3219" t="s">
        <v>3664</v>
      </c>
      <c r="E281" s="3041" t="str">
        <f>F274&amp;" + "&amp;F280</f>
        <v>FRS081 + FRS120</v>
      </c>
      <c r="F281" s="3042" t="s">
        <v>3184</v>
      </c>
      <c r="G281" s="3032" t="s">
        <v>16</v>
      </c>
      <c r="H281" s="3033" t="s">
        <v>3596</v>
      </c>
      <c r="I281" s="3041"/>
      <c r="J281" s="3041"/>
      <c r="K281" s="4899">
        <v>1</v>
      </c>
      <c r="L281" s="3041"/>
      <c r="M281" s="3041"/>
      <c r="N281" s="3041"/>
      <c r="O281" s="3045"/>
      <c r="P281" s="3044"/>
    </row>
    <row r="282" spans="1:16" ht="22" customHeight="1" thickTop="1" thickBot="1" x14ac:dyDescent="0.4">
      <c r="A282" s="5435"/>
      <c r="B282" s="5431" t="s">
        <v>3665</v>
      </c>
      <c r="C282" s="5466" t="s">
        <v>3666</v>
      </c>
      <c r="D282" s="4730" t="s">
        <v>3667</v>
      </c>
      <c r="E282" s="2945"/>
      <c r="F282" s="2946" t="s">
        <v>3668</v>
      </c>
      <c r="G282" s="3037" t="s">
        <v>16</v>
      </c>
      <c r="H282" s="3037" t="s">
        <v>3596</v>
      </c>
      <c r="I282" s="2945"/>
      <c r="J282" s="2945"/>
      <c r="K282" s="4895">
        <v>1</v>
      </c>
      <c r="L282" s="2945"/>
      <c r="M282" s="2945"/>
      <c r="N282" s="2945"/>
      <c r="O282" s="2948"/>
      <c r="P282" s="3735"/>
    </row>
    <row r="283" spans="1:16" ht="22" customHeight="1" x14ac:dyDescent="0.35">
      <c r="A283" s="5435"/>
      <c r="B283" s="5432"/>
      <c r="C283" s="5438"/>
      <c r="D283" s="4907" t="s">
        <v>3669</v>
      </c>
      <c r="E283" s="2637"/>
      <c r="F283" s="2892" t="s">
        <v>3670</v>
      </c>
      <c r="G283" s="2845" t="s">
        <v>16</v>
      </c>
      <c r="H283" s="3016"/>
      <c r="I283" s="2637"/>
      <c r="J283" s="2637"/>
      <c r="K283" s="4885">
        <v>1</v>
      </c>
      <c r="L283" s="2637"/>
      <c r="M283" s="2637"/>
      <c r="N283" s="2637"/>
      <c r="O283" s="2893"/>
      <c r="P283" s="2992"/>
    </row>
    <row r="284" spans="1:16" ht="22" customHeight="1" x14ac:dyDescent="0.35">
      <c r="A284" s="5435"/>
      <c r="B284" s="5432"/>
      <c r="C284" s="5438"/>
      <c r="D284" s="4907" t="s">
        <v>3671</v>
      </c>
      <c r="E284" s="2637"/>
      <c r="F284" s="2892" t="s">
        <v>3672</v>
      </c>
      <c r="G284" s="2629" t="s">
        <v>16</v>
      </c>
      <c r="H284" s="3028"/>
      <c r="I284" s="2637"/>
      <c r="J284" s="2637"/>
      <c r="K284" s="4885">
        <v>1</v>
      </c>
      <c r="L284" s="2637"/>
      <c r="M284" s="2637"/>
      <c r="N284" s="2637"/>
      <c r="O284" s="2893"/>
      <c r="P284" s="2992"/>
    </row>
    <row r="285" spans="1:16" ht="22" customHeight="1" x14ac:dyDescent="0.35">
      <c r="A285" s="5435"/>
      <c r="B285" s="5432"/>
      <c r="C285" s="5438"/>
      <c r="D285" s="4907" t="s">
        <v>3673</v>
      </c>
      <c r="E285" s="2637"/>
      <c r="F285" s="2892" t="s">
        <v>3674</v>
      </c>
      <c r="G285" s="2635" t="s">
        <v>16</v>
      </c>
      <c r="H285" s="3017"/>
      <c r="I285" s="2637"/>
      <c r="J285" s="2637"/>
      <c r="K285" s="4885">
        <v>1</v>
      </c>
      <c r="L285" s="2637"/>
      <c r="M285" s="2637"/>
      <c r="N285" s="2637"/>
      <c r="O285" s="2893"/>
      <c r="P285" s="2992"/>
    </row>
    <row r="286" spans="1:16" ht="22" customHeight="1" x14ac:dyDescent="0.35">
      <c r="A286" s="5435"/>
      <c r="B286" s="5432"/>
      <c r="C286" s="5438"/>
      <c r="D286" s="4911" t="s">
        <v>3675</v>
      </c>
      <c r="E286" s="2894"/>
      <c r="F286" s="2895" t="s">
        <v>3676</v>
      </c>
      <c r="G286" s="2896" t="s">
        <v>16</v>
      </c>
      <c r="H286" s="3161"/>
      <c r="I286" s="2894"/>
      <c r="J286" s="2894"/>
      <c r="K286" s="4897">
        <v>1</v>
      </c>
      <c r="L286" s="2894"/>
      <c r="M286" s="2894"/>
      <c r="N286" s="2894"/>
      <c r="O286" s="2898"/>
      <c r="P286" s="2995"/>
    </row>
    <row r="287" spans="1:16" ht="22" customHeight="1" thickBot="1" x14ac:dyDescent="0.4">
      <c r="A287" s="5435"/>
      <c r="B287" s="5432"/>
      <c r="C287" s="5439"/>
      <c r="D287" s="4910" t="s">
        <v>3677</v>
      </c>
      <c r="E287" s="3030" t="str">
        <f>F282&amp;" + "&amp;F283&amp;" + "&amp;F284&amp;" + "&amp;F285&amp;" + "&amp;F286</f>
        <v>FRS029 + FRS030 + FRS031 + FRS032 + FRS038</v>
      </c>
      <c r="F287" s="3031" t="s">
        <v>3678</v>
      </c>
      <c r="G287" s="3032" t="s">
        <v>16</v>
      </c>
      <c r="H287" s="3033" t="s">
        <v>3596</v>
      </c>
      <c r="I287" s="3030"/>
      <c r="J287" s="3030"/>
      <c r="K287" s="4882">
        <v>1</v>
      </c>
      <c r="L287" s="3030"/>
      <c r="M287" s="3030"/>
      <c r="N287" s="3030"/>
      <c r="O287" s="4898"/>
      <c r="P287" s="4875"/>
    </row>
    <row r="288" spans="1:16" ht="22" customHeight="1" thickBot="1" x14ac:dyDescent="0.4">
      <c r="A288" s="5435"/>
      <c r="B288" s="5432"/>
      <c r="C288" s="5437" t="s">
        <v>3679</v>
      </c>
      <c r="D288" s="4680" t="s">
        <v>3680</v>
      </c>
      <c r="E288" s="2843"/>
      <c r="F288" s="2844" t="s">
        <v>3681</v>
      </c>
      <c r="G288" s="3043" t="s">
        <v>16</v>
      </c>
      <c r="H288" s="3043" t="s">
        <v>3596</v>
      </c>
      <c r="I288" s="2843"/>
      <c r="J288" s="2843"/>
      <c r="K288" s="4883">
        <v>1</v>
      </c>
      <c r="L288" s="2843"/>
      <c r="M288" s="2843"/>
      <c r="N288" s="2843"/>
      <c r="O288" s="2847"/>
      <c r="P288" s="2983"/>
    </row>
    <row r="289" spans="1:16" ht="22" customHeight="1" thickTop="1" x14ac:dyDescent="0.35">
      <c r="A289" s="5435"/>
      <c r="B289" s="5432"/>
      <c r="C289" s="5438"/>
      <c r="D289" s="4907" t="s">
        <v>3682</v>
      </c>
      <c r="E289" s="2637"/>
      <c r="F289" s="2892" t="s">
        <v>3683</v>
      </c>
      <c r="G289" s="2947" t="s">
        <v>16</v>
      </c>
      <c r="H289" s="2947"/>
      <c r="I289" s="2637"/>
      <c r="J289" s="2637"/>
      <c r="K289" s="4885">
        <v>1</v>
      </c>
      <c r="L289" s="2637"/>
      <c r="M289" s="2637"/>
      <c r="N289" s="2637"/>
      <c r="O289" s="2893"/>
      <c r="P289" s="2992"/>
    </row>
    <row r="290" spans="1:16" ht="22" customHeight="1" x14ac:dyDescent="0.35">
      <c r="A290" s="5435"/>
      <c r="B290" s="5432"/>
      <c r="C290" s="5438"/>
      <c r="D290" s="4682" t="s">
        <v>3684</v>
      </c>
      <c r="E290" s="2863"/>
      <c r="F290" s="2864" t="s">
        <v>3190</v>
      </c>
      <c r="G290" s="2635" t="s">
        <v>16</v>
      </c>
      <c r="H290" s="2635"/>
      <c r="I290" s="2863"/>
      <c r="J290" s="2863"/>
      <c r="K290" s="4880">
        <v>1</v>
      </c>
      <c r="L290" s="2863"/>
      <c r="M290" s="2863"/>
      <c r="N290" s="2863"/>
      <c r="O290" s="2867"/>
      <c r="P290" s="2990"/>
    </row>
    <row r="291" spans="1:16" ht="22" customHeight="1" thickBot="1" x14ac:dyDescent="0.4">
      <c r="A291" s="5435"/>
      <c r="B291" s="5432"/>
      <c r="C291" s="5439"/>
      <c r="D291" s="4912" t="s">
        <v>3685</v>
      </c>
      <c r="E291" s="3046" t="str">
        <f>F288&amp;" + "&amp;F289&amp;" + "&amp;F290</f>
        <v>FRS033 + FRS034 + FRS024</v>
      </c>
      <c r="F291" s="2611" t="s">
        <v>3686</v>
      </c>
      <c r="G291" s="2635" t="s">
        <v>16</v>
      </c>
      <c r="H291" s="2635"/>
      <c r="I291" s="3046"/>
      <c r="J291" s="3046"/>
      <c r="K291" s="4900">
        <v>1</v>
      </c>
      <c r="L291" s="3046"/>
      <c r="M291" s="3046"/>
      <c r="N291" s="3046"/>
      <c r="O291" s="4901"/>
      <c r="P291" s="4876"/>
    </row>
    <row r="292" spans="1:16" ht="22" customHeight="1" x14ac:dyDescent="0.35">
      <c r="A292" s="5435"/>
      <c r="B292" s="5432"/>
      <c r="C292" s="5437" t="s">
        <v>2198</v>
      </c>
      <c r="D292" s="4680" t="s">
        <v>3687</v>
      </c>
      <c r="E292" s="2843"/>
      <c r="F292" s="2844" t="s">
        <v>3192</v>
      </c>
      <c r="G292" s="2635" t="s">
        <v>16</v>
      </c>
      <c r="H292" s="2635"/>
      <c r="I292" s="2843"/>
      <c r="J292" s="2843"/>
      <c r="K292" s="4883">
        <v>1</v>
      </c>
      <c r="L292" s="2843"/>
      <c r="M292" s="2843"/>
      <c r="N292" s="2843"/>
      <c r="O292" s="2847"/>
      <c r="P292" s="2983"/>
    </row>
    <row r="293" spans="1:16" ht="22" customHeight="1" x14ac:dyDescent="0.35">
      <c r="A293" s="5435"/>
      <c r="B293" s="5432"/>
      <c r="C293" s="5438"/>
      <c r="D293" s="4677" t="s">
        <v>3688</v>
      </c>
      <c r="E293" s="2627"/>
      <c r="F293" s="2830" t="s">
        <v>3194</v>
      </c>
      <c r="G293" s="2896" t="s">
        <v>16</v>
      </c>
      <c r="H293" s="2896"/>
      <c r="I293" s="2627"/>
      <c r="J293" s="2627"/>
      <c r="K293" s="4896">
        <v>1</v>
      </c>
      <c r="L293" s="2627"/>
      <c r="M293" s="2627"/>
      <c r="N293" s="2627"/>
      <c r="O293" s="2831"/>
      <c r="P293" s="3519"/>
    </row>
    <row r="294" spans="1:16" ht="22" customHeight="1" thickBot="1" x14ac:dyDescent="0.4">
      <c r="A294" s="5435"/>
      <c r="B294" s="5432"/>
      <c r="C294" s="5439"/>
      <c r="D294" s="4910" t="s">
        <v>3689</v>
      </c>
      <c r="E294" s="3030" t="str">
        <f>F292&amp;" + "&amp;F293</f>
        <v>FRS035 + FRS036</v>
      </c>
      <c r="F294" s="3031" t="s">
        <v>3690</v>
      </c>
      <c r="G294" s="3032" t="s">
        <v>16</v>
      </c>
      <c r="H294" s="3033" t="s">
        <v>3596</v>
      </c>
      <c r="I294" s="3030"/>
      <c r="J294" s="3030"/>
      <c r="K294" s="4882">
        <v>1</v>
      </c>
      <c r="L294" s="3030"/>
      <c r="M294" s="3030"/>
      <c r="N294" s="3030"/>
      <c r="O294" s="4898"/>
      <c r="P294" s="4875"/>
    </row>
    <row r="295" spans="1:16" ht="22" customHeight="1" thickBot="1" x14ac:dyDescent="0.4">
      <c r="A295" s="5435"/>
      <c r="B295" s="5433"/>
      <c r="C295" s="4903"/>
      <c r="D295" s="3219" t="s">
        <v>3691</v>
      </c>
      <c r="E295" s="3041" t="str">
        <f>F287&amp;" + "&amp;F291&amp;" + "&amp;F294</f>
        <v>FRS121 + FRS122 + FRS123</v>
      </c>
      <c r="F295" s="3042" t="s">
        <v>3197</v>
      </c>
      <c r="G295" s="2845" t="s">
        <v>16</v>
      </c>
      <c r="H295" s="2845"/>
      <c r="I295" s="3041"/>
      <c r="J295" s="3041"/>
      <c r="K295" s="4899">
        <v>1</v>
      </c>
      <c r="L295" s="3041"/>
      <c r="M295" s="3041"/>
      <c r="N295" s="3041"/>
      <c r="O295" s="3045"/>
      <c r="P295" s="3044"/>
    </row>
    <row r="296" spans="1:16" ht="22" customHeight="1" thickTop="1" thickBot="1" x14ac:dyDescent="0.4">
      <c r="A296" s="5435"/>
      <c r="B296" s="5431" t="s">
        <v>3692</v>
      </c>
      <c r="C296" s="5466" t="s">
        <v>3692</v>
      </c>
      <c r="D296" s="3222" t="s">
        <v>3137</v>
      </c>
      <c r="E296" s="3049"/>
      <c r="F296" s="3050" t="s">
        <v>3139</v>
      </c>
      <c r="G296" s="2635" t="s">
        <v>16</v>
      </c>
      <c r="H296" s="2635"/>
      <c r="I296" s="3049"/>
      <c r="J296" s="3049"/>
      <c r="K296" s="4902">
        <v>1</v>
      </c>
      <c r="L296" s="3049"/>
      <c r="M296" s="3049"/>
      <c r="N296" s="3049"/>
      <c r="O296" s="3053"/>
      <c r="P296" s="3052"/>
    </row>
    <row r="297" spans="1:16" ht="22" customHeight="1" x14ac:dyDescent="0.35">
      <c r="A297" s="5435"/>
      <c r="B297" s="5432"/>
      <c r="C297" s="5438"/>
      <c r="D297" s="3210" t="s">
        <v>3693</v>
      </c>
      <c r="E297" s="2974" t="str">
        <f>F269&amp;" + "&amp;F281&amp;" + "&amp;F295</f>
        <v>FRS018 + FRS028 + FRS039</v>
      </c>
      <c r="F297" s="2975" t="s">
        <v>3694</v>
      </c>
      <c r="G297" s="2865" t="s">
        <v>16</v>
      </c>
      <c r="H297" s="2865"/>
      <c r="I297" s="2974"/>
      <c r="J297" s="2974"/>
      <c r="K297" s="4886">
        <v>1</v>
      </c>
      <c r="L297" s="2974"/>
      <c r="M297" s="2974"/>
      <c r="N297" s="2974"/>
      <c r="O297" s="2977"/>
      <c r="P297" s="3730"/>
    </row>
    <row r="298" spans="1:16" ht="22" customHeight="1" thickBot="1" x14ac:dyDescent="0.4">
      <c r="A298" s="5435"/>
      <c r="B298" s="5432"/>
      <c r="C298" s="5438"/>
      <c r="D298" s="3223" t="s">
        <v>3695</v>
      </c>
      <c r="E298" s="3054"/>
      <c r="F298" s="2979" t="s">
        <v>3200</v>
      </c>
      <c r="G298" s="3047" t="s">
        <v>16</v>
      </c>
      <c r="H298" s="2612" t="s">
        <v>3596</v>
      </c>
      <c r="I298" s="3054"/>
      <c r="J298" s="3054"/>
      <c r="K298" s="4888">
        <v>1</v>
      </c>
      <c r="L298" s="3054"/>
      <c r="M298" s="3054"/>
      <c r="N298" s="3054"/>
      <c r="O298" s="2982"/>
      <c r="P298" s="4877"/>
    </row>
    <row r="299" spans="1:16" ht="22" customHeight="1" thickBot="1" x14ac:dyDescent="0.4">
      <c r="A299" s="5436"/>
      <c r="B299" s="5433"/>
      <c r="C299" s="5440"/>
      <c r="D299" s="3224" t="s">
        <v>3203</v>
      </c>
      <c r="E299" s="3055" t="str">
        <f>F296&amp;" + "&amp;F297&amp;" + "&amp;F298</f>
        <v>TRESO1 + FRS113 + FRS040</v>
      </c>
      <c r="F299" s="2960" t="s">
        <v>3205</v>
      </c>
      <c r="G299" s="2845" t="s">
        <v>16</v>
      </c>
      <c r="H299" s="2845"/>
      <c r="I299" s="3055"/>
      <c r="J299" s="3055"/>
      <c r="K299" s="4899">
        <v>1</v>
      </c>
      <c r="L299" s="3055"/>
      <c r="M299" s="3055"/>
      <c r="N299" s="3055"/>
      <c r="O299" s="2963"/>
      <c r="P299" s="3056"/>
    </row>
    <row r="300" spans="1:16" ht="22" customHeight="1" thickTop="1" x14ac:dyDescent="0.35">
      <c r="A300" s="2332"/>
      <c r="B300" s="2332"/>
      <c r="C300" s="2332"/>
      <c r="D300" s="2333"/>
      <c r="E300" s="2333"/>
      <c r="F300" s="2333"/>
      <c r="G300" s="2333"/>
      <c r="H300" s="2333"/>
      <c r="I300" s="2333"/>
      <c r="J300" s="2333"/>
      <c r="K300" s="2333"/>
      <c r="L300" s="2333"/>
      <c r="M300" s="2333"/>
      <c r="N300" s="2333"/>
      <c r="O300" s="2333"/>
      <c r="P300" s="2333"/>
    </row>
    <row r="301" spans="1:16" ht="22" customHeight="1" x14ac:dyDescent="0.35">
      <c r="A301" s="4296"/>
      <c r="B301" s="4297"/>
      <c r="C301" s="4297"/>
      <c r="D301" s="963" t="s">
        <v>122</v>
      </c>
      <c r="E301" s="4268" t="s">
        <v>121</v>
      </c>
      <c r="F301" s="963"/>
      <c r="G301" s="963"/>
      <c r="H301" s="963"/>
      <c r="I301" s="963"/>
      <c r="J301" s="963"/>
      <c r="K301" s="963"/>
      <c r="L301" s="963"/>
      <c r="M301" s="963"/>
      <c r="N301" s="963"/>
      <c r="O301" s="963"/>
      <c r="P301" s="4287"/>
    </row>
    <row r="302" spans="1:16" ht="22" customHeight="1" x14ac:dyDescent="0.35">
      <c r="A302" s="4298"/>
      <c r="B302" s="4269"/>
      <c r="C302" s="4269"/>
      <c r="D302" s="963" t="s">
        <v>125</v>
      </c>
      <c r="E302" s="4268" t="s">
        <v>124</v>
      </c>
      <c r="F302" s="963"/>
      <c r="G302" s="963"/>
      <c r="H302" s="963"/>
      <c r="I302" s="963"/>
      <c r="J302" s="963"/>
      <c r="K302" s="963"/>
      <c r="L302" s="963"/>
      <c r="M302" s="963"/>
      <c r="N302" s="963"/>
      <c r="O302" s="963"/>
      <c r="P302" s="4287"/>
    </row>
    <row r="303" spans="1:16" ht="22" customHeight="1" x14ac:dyDescent="0.35">
      <c r="A303" s="4298"/>
      <c r="B303" s="4269"/>
      <c r="C303" s="4269"/>
      <c r="D303" s="963" t="s">
        <v>1988</v>
      </c>
      <c r="E303" s="4268" t="s">
        <v>651</v>
      </c>
      <c r="F303" s="963"/>
      <c r="G303" s="963"/>
      <c r="H303" s="963"/>
      <c r="I303" s="963"/>
      <c r="J303" s="963"/>
      <c r="K303" s="963"/>
      <c r="L303" s="963"/>
      <c r="M303" s="963"/>
      <c r="N303" s="963"/>
      <c r="O303" s="963"/>
      <c r="P303" s="4287"/>
    </row>
    <row r="304" spans="1:16" ht="22" customHeight="1" thickBot="1" x14ac:dyDescent="0.4">
      <c r="A304" s="4299"/>
      <c r="B304" s="4300"/>
      <c r="C304" s="4300"/>
      <c r="D304" s="1008" t="s">
        <v>175</v>
      </c>
      <c r="E304" s="4288" t="s">
        <v>174</v>
      </c>
      <c r="F304" s="1008"/>
      <c r="G304" s="1008"/>
      <c r="H304" s="1008"/>
      <c r="I304" s="1008"/>
      <c r="J304" s="1008"/>
      <c r="K304" s="1008"/>
      <c r="L304" s="1008"/>
      <c r="M304" s="1008"/>
      <c r="N304" s="1008"/>
      <c r="O304" s="1008"/>
      <c r="P304" s="4289"/>
    </row>
    <row r="305" spans="1:16" ht="22" customHeight="1" thickTop="1" x14ac:dyDescent="0.35"/>
    <row r="306" spans="1:16" ht="22" customHeight="1" x14ac:dyDescent="0.35">
      <c r="A306" s="5191" t="s">
        <v>1989</v>
      </c>
      <c r="B306" s="5191"/>
      <c r="C306" s="5194" t="s">
        <v>1990</v>
      </c>
      <c r="D306" s="963" t="s">
        <v>230</v>
      </c>
      <c r="E306" s="4268" t="s">
        <v>229</v>
      </c>
      <c r="F306" s="963"/>
      <c r="G306" s="963"/>
      <c r="H306" s="963"/>
      <c r="I306" s="963"/>
      <c r="J306" s="963"/>
      <c r="K306" s="963"/>
      <c r="L306" s="963"/>
      <c r="M306" s="963"/>
      <c r="N306" s="963"/>
      <c r="O306" s="963"/>
      <c r="P306" s="4287"/>
    </row>
    <row r="307" spans="1:16" ht="22" customHeight="1" x14ac:dyDescent="0.35">
      <c r="A307" s="5192"/>
      <c r="B307" s="5192"/>
      <c r="C307" s="5195"/>
      <c r="D307" s="965" t="s">
        <v>215</v>
      </c>
      <c r="E307" s="1147" t="s">
        <v>432</v>
      </c>
      <c r="F307" s="965"/>
      <c r="G307" s="965"/>
      <c r="H307" s="965"/>
      <c r="I307" s="965"/>
      <c r="J307" s="965"/>
      <c r="K307" s="965"/>
      <c r="L307" s="965"/>
      <c r="M307" s="965"/>
      <c r="N307" s="965"/>
      <c r="O307" s="965"/>
      <c r="P307" s="4290"/>
    </row>
    <row r="308" spans="1:16" ht="22" customHeight="1" thickBot="1" x14ac:dyDescent="0.4">
      <c r="A308" s="5192"/>
      <c r="B308" s="5192"/>
      <c r="C308" s="5196"/>
      <c r="D308" s="865" t="s">
        <v>232</v>
      </c>
      <c r="E308" s="1143" t="s">
        <v>231</v>
      </c>
      <c r="F308" s="865"/>
      <c r="G308" s="865"/>
      <c r="H308" s="865"/>
      <c r="I308" s="865"/>
      <c r="J308" s="865"/>
      <c r="K308" s="865"/>
      <c r="L308" s="865"/>
      <c r="M308" s="865"/>
      <c r="N308" s="865"/>
      <c r="O308" s="865"/>
      <c r="P308" s="4291"/>
    </row>
    <row r="309" spans="1:16" ht="22" customHeight="1" x14ac:dyDescent="0.35">
      <c r="A309" s="5192"/>
      <c r="B309" s="5192"/>
      <c r="C309" s="5197" t="s">
        <v>1991</v>
      </c>
      <c r="D309" s="965" t="s">
        <v>237</v>
      </c>
      <c r="E309" s="4268" t="s">
        <v>236</v>
      </c>
      <c r="F309" s="965"/>
      <c r="G309" s="965"/>
      <c r="H309" s="965"/>
      <c r="I309" s="965"/>
      <c r="J309" s="965"/>
      <c r="K309" s="965"/>
      <c r="L309" s="965"/>
      <c r="M309" s="965"/>
      <c r="N309" s="965"/>
      <c r="O309" s="965"/>
      <c r="P309" s="4290"/>
    </row>
    <row r="310" spans="1:16" ht="22" customHeight="1" x14ac:dyDescent="0.35">
      <c r="A310" s="5192"/>
      <c r="B310" s="5192"/>
      <c r="C310" s="5195"/>
      <c r="D310" s="965" t="s">
        <v>215</v>
      </c>
      <c r="E310" s="1147" t="s">
        <v>432</v>
      </c>
      <c r="F310" s="965"/>
      <c r="G310" s="965"/>
      <c r="H310" s="965"/>
      <c r="I310" s="965"/>
      <c r="J310" s="965"/>
      <c r="K310" s="965"/>
      <c r="L310" s="965"/>
      <c r="M310" s="965"/>
      <c r="N310" s="965"/>
      <c r="O310" s="965"/>
      <c r="P310" s="4290"/>
    </row>
    <row r="311" spans="1:16" ht="22" customHeight="1" thickBot="1" x14ac:dyDescent="0.4">
      <c r="A311" s="5192"/>
      <c r="B311" s="5192"/>
      <c r="C311" s="5196"/>
      <c r="D311" s="865" t="s">
        <v>239</v>
      </c>
      <c r="E311" s="1143" t="s">
        <v>238</v>
      </c>
      <c r="F311" s="865"/>
      <c r="G311" s="865"/>
      <c r="H311" s="865"/>
      <c r="I311" s="865"/>
      <c r="J311" s="865"/>
      <c r="K311" s="865"/>
      <c r="L311" s="865"/>
      <c r="M311" s="865"/>
      <c r="N311" s="865"/>
      <c r="O311" s="865"/>
      <c r="P311" s="4291"/>
    </row>
    <row r="312" spans="1:16" ht="22" customHeight="1" x14ac:dyDescent="0.35">
      <c r="A312" s="5192"/>
      <c r="B312" s="5192"/>
      <c r="C312" s="5197" t="s">
        <v>248</v>
      </c>
      <c r="D312" s="963" t="s">
        <v>249</v>
      </c>
      <c r="E312" s="4268" t="s">
        <v>248</v>
      </c>
      <c r="F312" s="963"/>
      <c r="G312" s="963"/>
      <c r="H312" s="963"/>
      <c r="I312" s="963"/>
      <c r="J312" s="963"/>
      <c r="K312" s="963"/>
      <c r="L312" s="963"/>
      <c r="M312" s="963"/>
      <c r="N312" s="963"/>
      <c r="O312" s="963"/>
      <c r="P312" s="4287"/>
    </row>
    <row r="313" spans="1:16" ht="22" customHeight="1" x14ac:dyDescent="0.35">
      <c r="A313" s="5192"/>
      <c r="B313" s="5192"/>
      <c r="C313" s="5195"/>
      <c r="D313" s="965" t="s">
        <v>215</v>
      </c>
      <c r="E313" s="1147" t="s">
        <v>432</v>
      </c>
      <c r="F313" s="965"/>
      <c r="G313" s="965"/>
      <c r="H313" s="965"/>
      <c r="I313" s="965"/>
      <c r="J313" s="965"/>
      <c r="K313" s="965"/>
      <c r="L313" s="965"/>
      <c r="M313" s="965"/>
      <c r="N313" s="965"/>
      <c r="O313" s="965"/>
      <c r="P313" s="4290"/>
    </row>
    <row r="314" spans="1:16" ht="22" customHeight="1" thickBot="1" x14ac:dyDescent="0.4">
      <c r="A314" s="5192"/>
      <c r="B314" s="5192"/>
      <c r="C314" s="5196"/>
      <c r="D314" s="865" t="s">
        <v>1992</v>
      </c>
      <c r="E314" s="1143" t="s">
        <v>250</v>
      </c>
      <c r="F314" s="865"/>
      <c r="G314" s="865"/>
      <c r="H314" s="865"/>
      <c r="I314" s="865"/>
      <c r="J314" s="865"/>
      <c r="K314" s="865"/>
      <c r="L314" s="865"/>
      <c r="M314" s="865"/>
      <c r="N314" s="865"/>
      <c r="O314" s="865"/>
      <c r="P314" s="4291"/>
    </row>
    <row r="315" spans="1:16" ht="22" customHeight="1" x14ac:dyDescent="0.35">
      <c r="A315" s="5192"/>
      <c r="B315" s="5192"/>
      <c r="C315" s="5197" t="s">
        <v>255</v>
      </c>
      <c r="D315" s="963" t="s">
        <v>256</v>
      </c>
      <c r="E315" s="4268" t="s">
        <v>255</v>
      </c>
      <c r="F315" s="963"/>
      <c r="G315" s="963"/>
      <c r="H315" s="963"/>
      <c r="I315" s="963"/>
      <c r="J315" s="963"/>
      <c r="K315" s="963"/>
      <c r="L315" s="963"/>
      <c r="M315" s="963"/>
      <c r="N315" s="963"/>
      <c r="O315" s="963"/>
      <c r="P315" s="4287"/>
    </row>
    <row r="316" spans="1:16" ht="22" customHeight="1" x14ac:dyDescent="0.35">
      <c r="A316" s="5192"/>
      <c r="B316" s="5192"/>
      <c r="C316" s="5195"/>
      <c r="D316" s="965" t="s">
        <v>215</v>
      </c>
      <c r="E316" s="1147" t="s">
        <v>432</v>
      </c>
      <c r="F316" s="965"/>
      <c r="G316" s="965"/>
      <c r="H316" s="965"/>
      <c r="I316" s="965"/>
      <c r="J316" s="965"/>
      <c r="K316" s="965"/>
      <c r="L316" s="965"/>
      <c r="M316" s="965"/>
      <c r="N316" s="965"/>
      <c r="O316" s="965"/>
      <c r="P316" s="4290"/>
    </row>
    <row r="317" spans="1:16" ht="22" customHeight="1" thickBot="1" x14ac:dyDescent="0.4">
      <c r="A317" s="5192"/>
      <c r="B317" s="5192"/>
      <c r="C317" s="5196"/>
      <c r="D317" s="865" t="s">
        <v>1993</v>
      </c>
      <c r="E317" s="1143" t="s">
        <v>257</v>
      </c>
      <c r="F317" s="865"/>
      <c r="G317" s="865"/>
      <c r="H317" s="865"/>
      <c r="I317" s="865"/>
      <c r="J317" s="865"/>
      <c r="K317" s="865"/>
      <c r="L317" s="865"/>
      <c r="M317" s="865"/>
      <c r="N317" s="865"/>
      <c r="O317" s="865"/>
      <c r="P317" s="4291"/>
    </row>
    <row r="318" spans="1:16" ht="22" customHeight="1" x14ac:dyDescent="0.35">
      <c r="A318" s="5192"/>
      <c r="B318" s="5192"/>
      <c r="C318" s="5197" t="s">
        <v>1994</v>
      </c>
      <c r="D318" s="963" t="s">
        <v>1995</v>
      </c>
      <c r="E318" s="4268" t="s">
        <v>1996</v>
      </c>
      <c r="F318" s="963"/>
      <c r="G318" s="963"/>
      <c r="H318" s="963"/>
      <c r="I318" s="963"/>
      <c r="J318" s="963"/>
      <c r="K318" s="963"/>
      <c r="L318" s="963"/>
      <c r="M318" s="963"/>
      <c r="N318" s="963"/>
      <c r="O318" s="963"/>
      <c r="P318" s="4287"/>
    </row>
    <row r="319" spans="1:16" ht="22" customHeight="1" x14ac:dyDescent="0.35">
      <c r="A319" s="5192"/>
      <c r="B319" s="5192"/>
      <c r="C319" s="5195"/>
      <c r="D319" s="965" t="s">
        <v>215</v>
      </c>
      <c r="E319" s="1147" t="s">
        <v>432</v>
      </c>
      <c r="F319" s="965"/>
      <c r="G319" s="965"/>
      <c r="H319" s="965"/>
      <c r="I319" s="965"/>
      <c r="J319" s="965"/>
      <c r="K319" s="965"/>
      <c r="L319" s="965"/>
      <c r="M319" s="965"/>
      <c r="N319" s="965"/>
      <c r="O319" s="965"/>
      <c r="P319" s="4290"/>
    </row>
    <row r="320" spans="1:16" ht="22" customHeight="1" thickBot="1" x14ac:dyDescent="0.4">
      <c r="A320" s="5192"/>
      <c r="B320" s="5192"/>
      <c r="C320" s="5196"/>
      <c r="D320" s="865" t="s">
        <v>1997</v>
      </c>
      <c r="E320" s="1143" t="s">
        <v>273</v>
      </c>
      <c r="F320" s="865"/>
      <c r="G320" s="865"/>
      <c r="H320" s="865"/>
      <c r="I320" s="865"/>
      <c r="J320" s="865"/>
      <c r="K320" s="865"/>
      <c r="L320" s="865"/>
      <c r="M320" s="865"/>
      <c r="N320" s="865"/>
      <c r="O320" s="865"/>
      <c r="P320" s="4291"/>
    </row>
    <row r="321" spans="1:16" ht="22" customHeight="1" x14ac:dyDescent="0.35">
      <c r="A321" s="5192"/>
      <c r="B321" s="5192"/>
      <c r="C321" s="5197" t="s">
        <v>293</v>
      </c>
      <c r="D321" s="963" t="s">
        <v>294</v>
      </c>
      <c r="E321" s="4268" t="s">
        <v>1998</v>
      </c>
      <c r="F321" s="963"/>
      <c r="G321" s="963"/>
      <c r="H321" s="963"/>
      <c r="I321" s="963"/>
      <c r="J321" s="963"/>
      <c r="K321" s="963"/>
      <c r="L321" s="963"/>
      <c r="M321" s="963"/>
      <c r="N321" s="963"/>
      <c r="O321" s="963"/>
      <c r="P321" s="4287"/>
    </row>
    <row r="322" spans="1:16" ht="22" customHeight="1" x14ac:dyDescent="0.35">
      <c r="A322" s="5192"/>
      <c r="B322" s="5192"/>
      <c r="C322" s="5195"/>
      <c r="D322" s="965" t="s">
        <v>215</v>
      </c>
      <c r="E322" s="1147" t="s">
        <v>432</v>
      </c>
      <c r="F322" s="965"/>
      <c r="G322" s="965"/>
      <c r="H322" s="965"/>
      <c r="I322" s="965"/>
      <c r="J322" s="965"/>
      <c r="K322" s="965"/>
      <c r="L322" s="965"/>
      <c r="M322" s="965"/>
      <c r="N322" s="965"/>
      <c r="O322" s="965"/>
      <c r="P322" s="4290"/>
    </row>
    <row r="323" spans="1:16" ht="22" customHeight="1" thickBot="1" x14ac:dyDescent="0.4">
      <c r="A323" s="5192"/>
      <c r="B323" s="5192"/>
      <c r="C323" s="5196"/>
      <c r="D323" s="865" t="s">
        <v>1999</v>
      </c>
      <c r="E323" s="1143" t="s">
        <v>296</v>
      </c>
      <c r="F323" s="865"/>
      <c r="G323" s="865"/>
      <c r="H323" s="865"/>
      <c r="I323" s="865"/>
      <c r="J323" s="865"/>
      <c r="K323" s="865"/>
      <c r="L323" s="865"/>
      <c r="M323" s="865"/>
      <c r="N323" s="865"/>
      <c r="O323" s="865"/>
      <c r="P323" s="4291"/>
    </row>
    <row r="324" spans="1:16" ht="22" customHeight="1" x14ac:dyDescent="0.35">
      <c r="A324" s="5192"/>
      <c r="B324" s="5192"/>
      <c r="C324" s="5197" t="s">
        <v>2000</v>
      </c>
      <c r="D324" s="963" t="s">
        <v>320</v>
      </c>
      <c r="E324" s="4268" t="s">
        <v>50</v>
      </c>
      <c r="F324" s="963"/>
      <c r="G324" s="963"/>
      <c r="H324" s="963"/>
      <c r="I324" s="963"/>
      <c r="J324" s="963"/>
      <c r="K324" s="963"/>
      <c r="L324" s="963"/>
      <c r="M324" s="963"/>
      <c r="N324" s="963"/>
      <c r="O324" s="963"/>
      <c r="P324" s="4287"/>
    </row>
    <row r="325" spans="1:16" ht="22" customHeight="1" x14ac:dyDescent="0.35">
      <c r="A325" s="5192"/>
      <c r="B325" s="5192"/>
      <c r="C325" s="5195"/>
      <c r="D325" s="965" t="s">
        <v>215</v>
      </c>
      <c r="E325" s="1147" t="s">
        <v>432</v>
      </c>
      <c r="F325" s="965"/>
      <c r="G325" s="965"/>
      <c r="H325" s="965"/>
      <c r="I325" s="965"/>
      <c r="J325" s="965"/>
      <c r="K325" s="965"/>
      <c r="L325" s="965"/>
      <c r="M325" s="965"/>
      <c r="N325" s="965"/>
      <c r="O325" s="965"/>
      <c r="P325" s="4290"/>
    </row>
    <row r="326" spans="1:16" ht="22" customHeight="1" thickBot="1" x14ac:dyDescent="0.4">
      <c r="A326" s="5192"/>
      <c r="B326" s="5192"/>
      <c r="C326" s="5196"/>
      <c r="D326" s="865" t="s">
        <v>2001</v>
      </c>
      <c r="E326" s="1143" t="s">
        <v>321</v>
      </c>
      <c r="F326" s="865"/>
      <c r="G326" s="865"/>
      <c r="H326" s="865"/>
      <c r="I326" s="865"/>
      <c r="J326" s="865"/>
      <c r="K326" s="865"/>
      <c r="L326" s="865"/>
      <c r="M326" s="865"/>
      <c r="N326" s="865"/>
      <c r="O326" s="865"/>
      <c r="P326" s="4291"/>
    </row>
    <row r="327" spans="1:16" ht="22" customHeight="1" x14ac:dyDescent="0.35">
      <c r="A327" s="5192"/>
      <c r="B327" s="5192"/>
      <c r="C327" s="5197" t="s">
        <v>323</v>
      </c>
      <c r="D327" s="963" t="s">
        <v>324</v>
      </c>
      <c r="E327" s="4268" t="s">
        <v>472</v>
      </c>
      <c r="F327" s="963"/>
      <c r="G327" s="963"/>
      <c r="H327" s="963"/>
      <c r="I327" s="963"/>
      <c r="J327" s="963"/>
      <c r="K327" s="963"/>
      <c r="L327" s="963"/>
      <c r="M327" s="963"/>
      <c r="N327" s="963"/>
      <c r="O327" s="963"/>
      <c r="P327" s="4287"/>
    </row>
    <row r="328" spans="1:16" ht="22" customHeight="1" x14ac:dyDescent="0.35">
      <c r="A328" s="5192"/>
      <c r="B328" s="5192"/>
      <c r="C328" s="5195"/>
      <c r="D328" s="965" t="s">
        <v>215</v>
      </c>
      <c r="E328" s="1147" t="s">
        <v>432</v>
      </c>
      <c r="F328" s="965"/>
      <c r="G328" s="965"/>
      <c r="H328" s="965"/>
      <c r="I328" s="965"/>
      <c r="J328" s="965"/>
      <c r="K328" s="965"/>
      <c r="L328" s="965"/>
      <c r="M328" s="965"/>
      <c r="N328" s="965"/>
      <c r="O328" s="965"/>
      <c r="P328" s="4290"/>
    </row>
    <row r="329" spans="1:16" ht="22" customHeight="1" thickBot="1" x14ac:dyDescent="0.4">
      <c r="A329" s="5193"/>
      <c r="B329" s="5193"/>
      <c r="C329" s="5198"/>
      <c r="D329" s="866" t="s">
        <v>326</v>
      </c>
      <c r="E329" s="1144" t="s">
        <v>325</v>
      </c>
      <c r="F329" s="866"/>
      <c r="G329" s="866"/>
      <c r="H329" s="866"/>
      <c r="I329" s="866"/>
      <c r="J329" s="866"/>
      <c r="K329" s="866"/>
      <c r="L329" s="866"/>
      <c r="M329" s="866"/>
      <c r="N329" s="866"/>
      <c r="O329" s="866"/>
      <c r="P329" s="4292"/>
    </row>
    <row r="330" spans="1:16" ht="22" customHeight="1" thickTop="1" x14ac:dyDescent="0.35"/>
    <row r="331" spans="1:16" ht="22" customHeight="1" x14ac:dyDescent="0.35">
      <c r="A331" s="5188" t="s">
        <v>427</v>
      </c>
      <c r="B331" s="5191" t="s">
        <v>213</v>
      </c>
      <c r="C331" s="5194" t="s">
        <v>428</v>
      </c>
      <c r="D331" s="963" t="s">
        <v>429</v>
      </c>
      <c r="E331" s="973" t="s">
        <v>430</v>
      </c>
      <c r="F331" s="4280"/>
      <c r="G331" s="968"/>
      <c r="H331" s="968"/>
      <c r="I331" s="968"/>
      <c r="J331" s="968"/>
      <c r="K331" s="968"/>
      <c r="L331" s="968"/>
      <c r="M331" s="968"/>
      <c r="N331" s="968"/>
      <c r="O331" s="968"/>
      <c r="P331" s="4287"/>
    </row>
    <row r="332" spans="1:16" ht="22" customHeight="1" x14ac:dyDescent="0.35">
      <c r="A332" s="5189"/>
      <c r="B332" s="5192"/>
      <c r="C332" s="5195"/>
      <c r="D332" s="965" t="s">
        <v>431</v>
      </c>
      <c r="E332" s="1147" t="s">
        <v>432</v>
      </c>
      <c r="F332" s="4278"/>
      <c r="G332" s="967"/>
      <c r="H332" s="967"/>
      <c r="I332" s="967"/>
      <c r="J332" s="967"/>
      <c r="K332" s="967"/>
      <c r="L332" s="967"/>
      <c r="M332" s="967"/>
      <c r="N332" s="967"/>
      <c r="O332" s="967"/>
      <c r="P332" s="4290"/>
    </row>
    <row r="333" spans="1:16" ht="22" customHeight="1" thickBot="1" x14ac:dyDescent="0.4">
      <c r="A333" s="5189"/>
      <c r="B333" s="5192"/>
      <c r="C333" s="5196"/>
      <c r="D333" s="865" t="s">
        <v>428</v>
      </c>
      <c r="E333" s="1143" t="s">
        <v>433</v>
      </c>
      <c r="F333" s="4281"/>
      <c r="G333" s="848"/>
      <c r="H333" s="848"/>
      <c r="I333" s="848"/>
      <c r="J333" s="848"/>
      <c r="K333" s="848"/>
      <c r="L333" s="848"/>
      <c r="M333" s="848"/>
      <c r="N333" s="848"/>
      <c r="O333" s="848"/>
      <c r="P333" s="4291"/>
    </row>
    <row r="334" spans="1:16" ht="22" customHeight="1" x14ac:dyDescent="0.35">
      <c r="A334" s="5189"/>
      <c r="B334" s="5192"/>
      <c r="C334" s="5197" t="s">
        <v>434</v>
      </c>
      <c r="D334" s="965" t="s">
        <v>429</v>
      </c>
      <c r="E334" s="926" t="s">
        <v>435</v>
      </c>
      <c r="F334" s="4280"/>
      <c r="G334" s="968"/>
      <c r="H334" s="968"/>
      <c r="I334" s="968"/>
      <c r="J334" s="968"/>
      <c r="K334" s="968"/>
      <c r="L334" s="968"/>
      <c r="M334" s="968"/>
      <c r="N334" s="968"/>
      <c r="O334" s="968"/>
      <c r="P334" s="4287"/>
    </row>
    <row r="335" spans="1:16" ht="22" customHeight="1" x14ac:dyDescent="0.35">
      <c r="A335" s="5189"/>
      <c r="B335" s="5192"/>
      <c r="C335" s="5195"/>
      <c r="D335" s="965" t="s">
        <v>436</v>
      </c>
      <c r="E335" s="926" t="s">
        <v>3206</v>
      </c>
      <c r="F335" s="4278"/>
      <c r="G335" s="967"/>
      <c r="H335" s="967"/>
      <c r="I335" s="967"/>
      <c r="J335" s="967"/>
      <c r="K335" s="967"/>
      <c r="L335" s="967"/>
      <c r="M335" s="967"/>
      <c r="N335" s="967"/>
      <c r="O335" s="967"/>
      <c r="P335" s="4290"/>
    </row>
    <row r="336" spans="1:16" ht="22" customHeight="1" thickBot="1" x14ac:dyDescent="0.4">
      <c r="A336" s="5189"/>
      <c r="B336" s="5192"/>
      <c r="C336" s="5196"/>
      <c r="D336" s="865" t="s">
        <v>438</v>
      </c>
      <c r="E336" s="1143" t="s">
        <v>439</v>
      </c>
      <c r="F336" s="4281"/>
      <c r="G336" s="848"/>
      <c r="H336" s="848"/>
      <c r="I336" s="848"/>
      <c r="J336" s="848"/>
      <c r="K336" s="848"/>
      <c r="L336" s="848"/>
      <c r="M336" s="848"/>
      <c r="N336" s="848"/>
      <c r="O336" s="848"/>
      <c r="P336" s="4291"/>
    </row>
    <row r="337" spans="1:16" ht="22" customHeight="1" x14ac:dyDescent="0.35">
      <c r="A337" s="5189"/>
      <c r="B337" s="5192"/>
      <c r="C337" s="5197" t="s">
        <v>440</v>
      </c>
      <c r="D337" s="963" t="s">
        <v>441</v>
      </c>
      <c r="E337" s="949" t="s">
        <v>4527</v>
      </c>
      <c r="F337" s="4280"/>
      <c r="G337" s="968"/>
      <c r="H337" s="968"/>
      <c r="I337" s="968"/>
      <c r="J337" s="968"/>
      <c r="K337" s="968"/>
      <c r="L337" s="968"/>
      <c r="M337" s="968"/>
      <c r="N337" s="968"/>
      <c r="O337" s="968"/>
      <c r="P337" s="4287"/>
    </row>
    <row r="338" spans="1:16" ht="22" customHeight="1" x14ac:dyDescent="0.35">
      <c r="A338" s="5189"/>
      <c r="B338" s="5192"/>
      <c r="C338" s="5195"/>
      <c r="D338" s="1314" t="s">
        <v>443</v>
      </c>
      <c r="E338" s="1255" t="s">
        <v>3207</v>
      </c>
      <c r="F338" s="4278"/>
      <c r="G338" s="967"/>
      <c r="H338" s="967"/>
      <c r="I338" s="967"/>
      <c r="J338" s="967"/>
      <c r="K338" s="967"/>
      <c r="L338" s="967"/>
      <c r="M338" s="967"/>
      <c r="N338" s="967"/>
      <c r="O338" s="967"/>
      <c r="P338" s="4290"/>
    </row>
    <row r="339" spans="1:16" ht="22" customHeight="1" thickBot="1" x14ac:dyDescent="0.4">
      <c r="A339" s="5189"/>
      <c r="B339" s="5192"/>
      <c r="C339" s="5196"/>
      <c r="D339" s="865" t="s">
        <v>445</v>
      </c>
      <c r="E339" s="1143" t="s">
        <v>446</v>
      </c>
      <c r="F339" s="4281"/>
      <c r="G339" s="848"/>
      <c r="H339" s="848"/>
      <c r="I339" s="848"/>
      <c r="J339" s="848"/>
      <c r="K339" s="848"/>
      <c r="L339" s="848"/>
      <c r="M339" s="848"/>
      <c r="N339" s="848"/>
      <c r="O339" s="848"/>
      <c r="P339" s="4291"/>
    </row>
    <row r="340" spans="1:16" ht="22" customHeight="1" x14ac:dyDescent="0.35">
      <c r="A340" s="5189"/>
      <c r="B340" s="5192"/>
      <c r="C340" s="5197" t="s">
        <v>447</v>
      </c>
      <c r="D340" s="963" t="s">
        <v>448</v>
      </c>
      <c r="E340" s="949" t="s">
        <v>3208</v>
      </c>
      <c r="F340" s="4280"/>
      <c r="G340" s="968"/>
      <c r="H340" s="968"/>
      <c r="I340" s="968"/>
      <c r="J340" s="968"/>
      <c r="K340" s="968"/>
      <c r="L340" s="968"/>
      <c r="M340" s="968"/>
      <c r="N340" s="968"/>
      <c r="O340" s="968"/>
      <c r="P340" s="4287"/>
    </row>
    <row r="341" spans="1:16" ht="22" customHeight="1" x14ac:dyDescent="0.35">
      <c r="A341" s="5189"/>
      <c r="B341" s="5192"/>
      <c r="C341" s="5195"/>
      <c r="D341" s="965" t="s">
        <v>436</v>
      </c>
      <c r="E341" s="926" t="s">
        <v>3209</v>
      </c>
      <c r="F341" s="4278"/>
      <c r="G341" s="967"/>
      <c r="H341" s="967"/>
      <c r="I341" s="967"/>
      <c r="J341" s="967"/>
      <c r="K341" s="967"/>
      <c r="L341" s="967"/>
      <c r="M341" s="967"/>
      <c r="N341" s="967"/>
      <c r="O341" s="967"/>
      <c r="P341" s="4290"/>
    </row>
    <row r="342" spans="1:16" ht="22" customHeight="1" thickBot="1" x14ac:dyDescent="0.4">
      <c r="A342" s="5189"/>
      <c r="B342" s="5192"/>
      <c r="C342" s="5196"/>
      <c r="D342" s="865" t="s">
        <v>447</v>
      </c>
      <c r="E342" s="1143" t="s">
        <v>450</v>
      </c>
      <c r="F342" s="4281"/>
      <c r="G342" s="848"/>
      <c r="H342" s="848"/>
      <c r="I342" s="848"/>
      <c r="J342" s="848"/>
      <c r="K342" s="848"/>
      <c r="L342" s="848"/>
      <c r="M342" s="848"/>
      <c r="N342" s="848"/>
      <c r="O342" s="848"/>
      <c r="P342" s="4291"/>
    </row>
    <row r="343" spans="1:16" ht="22" customHeight="1" x14ac:dyDescent="0.35">
      <c r="A343" s="5189"/>
      <c r="B343" s="5192"/>
      <c r="C343" s="5197" t="s">
        <v>451</v>
      </c>
      <c r="D343" s="963" t="s">
        <v>452</v>
      </c>
      <c r="E343" s="949" t="s">
        <v>453</v>
      </c>
      <c r="F343" s="4280"/>
      <c r="G343" s="968"/>
      <c r="H343" s="968"/>
      <c r="I343" s="968"/>
      <c r="J343" s="968"/>
      <c r="K343" s="968"/>
      <c r="L343" s="968"/>
      <c r="M343" s="968"/>
      <c r="N343" s="968"/>
      <c r="O343" s="968"/>
      <c r="P343" s="4287"/>
    </row>
    <row r="344" spans="1:16" ht="22" customHeight="1" x14ac:dyDescent="0.35">
      <c r="A344" s="5189"/>
      <c r="B344" s="5192"/>
      <c r="C344" s="5195"/>
      <c r="D344" s="965" t="s">
        <v>431</v>
      </c>
      <c r="E344" s="1145" t="s">
        <v>432</v>
      </c>
      <c r="F344" s="4278"/>
      <c r="G344" s="967"/>
      <c r="H344" s="967"/>
      <c r="I344" s="967"/>
      <c r="J344" s="967"/>
      <c r="K344" s="967"/>
      <c r="L344" s="967"/>
      <c r="M344" s="967"/>
      <c r="N344" s="967"/>
      <c r="O344" s="967"/>
      <c r="P344" s="4290"/>
    </row>
    <row r="345" spans="1:16" ht="22" customHeight="1" thickBot="1" x14ac:dyDescent="0.4">
      <c r="A345" s="5189"/>
      <c r="B345" s="5192"/>
      <c r="C345" s="5196"/>
      <c r="D345" s="865" t="s">
        <v>454</v>
      </c>
      <c r="E345" s="1143" t="s">
        <v>455</v>
      </c>
      <c r="F345" s="4281"/>
      <c r="G345" s="848"/>
      <c r="H345" s="848"/>
      <c r="I345" s="848"/>
      <c r="J345" s="848"/>
      <c r="K345" s="848"/>
      <c r="L345" s="848"/>
      <c r="M345" s="848"/>
      <c r="N345" s="848"/>
      <c r="O345" s="848"/>
      <c r="P345" s="4291"/>
    </row>
    <row r="346" spans="1:16" ht="22" customHeight="1" x14ac:dyDescent="0.35">
      <c r="A346" s="5189"/>
      <c r="B346" s="5192"/>
      <c r="C346" s="5197" t="s">
        <v>456</v>
      </c>
      <c r="D346" s="963" t="s">
        <v>457</v>
      </c>
      <c r="E346" s="949" t="s">
        <v>458</v>
      </c>
      <c r="F346" s="4280"/>
      <c r="G346" s="968"/>
      <c r="H346" s="968"/>
      <c r="I346" s="968"/>
      <c r="J346" s="968"/>
      <c r="K346" s="968"/>
      <c r="L346" s="968"/>
      <c r="M346" s="968"/>
      <c r="N346" s="968"/>
      <c r="O346" s="968"/>
      <c r="P346" s="4287"/>
    </row>
    <row r="347" spans="1:16" ht="22" customHeight="1" x14ac:dyDescent="0.35">
      <c r="A347" s="5189"/>
      <c r="B347" s="5192"/>
      <c r="C347" s="5195"/>
      <c r="D347" s="965" t="s">
        <v>431</v>
      </c>
      <c r="E347" s="1145" t="s">
        <v>432</v>
      </c>
      <c r="F347" s="4278"/>
      <c r="G347" s="967"/>
      <c r="H347" s="967"/>
      <c r="I347" s="967"/>
      <c r="J347" s="967"/>
      <c r="K347" s="967"/>
      <c r="L347" s="967"/>
      <c r="M347" s="967"/>
      <c r="N347" s="967"/>
      <c r="O347" s="967"/>
      <c r="P347" s="4290"/>
    </row>
    <row r="348" spans="1:16" ht="22" customHeight="1" thickBot="1" x14ac:dyDescent="0.4">
      <c r="A348" s="5189"/>
      <c r="B348" s="5193"/>
      <c r="C348" s="5198"/>
      <c r="D348" s="866" t="s">
        <v>454</v>
      </c>
      <c r="E348" s="1144" t="s">
        <v>455</v>
      </c>
      <c r="F348" s="4279"/>
      <c r="G348" s="854"/>
      <c r="H348" s="854"/>
      <c r="I348" s="854"/>
      <c r="J348" s="854"/>
      <c r="K348" s="854"/>
      <c r="L348" s="854"/>
      <c r="M348" s="854"/>
      <c r="N348" s="854"/>
      <c r="O348" s="854"/>
      <c r="P348" s="4292"/>
    </row>
    <row r="349" spans="1:16" ht="22" customHeight="1" thickTop="1" x14ac:dyDescent="0.35">
      <c r="A349" s="5189"/>
      <c r="B349" s="5199" t="s">
        <v>459</v>
      </c>
      <c r="C349" s="5200" t="s">
        <v>460</v>
      </c>
      <c r="D349" s="963" t="s">
        <v>431</v>
      </c>
      <c r="E349" s="1146" t="s">
        <v>432</v>
      </c>
      <c r="F349" s="4278"/>
      <c r="G349" s="967"/>
      <c r="H349" s="967"/>
      <c r="I349" s="967"/>
      <c r="J349" s="967"/>
      <c r="K349" s="967"/>
      <c r="L349" s="967"/>
      <c r="M349" s="967"/>
      <c r="N349" s="967"/>
      <c r="O349" s="967"/>
      <c r="P349" s="4290"/>
    </row>
    <row r="350" spans="1:16" ht="22" customHeight="1" x14ac:dyDescent="0.35">
      <c r="A350" s="5189"/>
      <c r="B350" s="5192"/>
      <c r="C350" s="5195"/>
      <c r="D350" s="965" t="s">
        <v>461</v>
      </c>
      <c r="E350" s="1148" t="s">
        <v>3210</v>
      </c>
      <c r="F350" s="4278"/>
      <c r="G350" s="967"/>
      <c r="H350" s="967"/>
      <c r="I350" s="967"/>
      <c r="J350" s="967"/>
      <c r="K350" s="967"/>
      <c r="L350" s="967"/>
      <c r="M350" s="967"/>
      <c r="N350" s="967"/>
      <c r="O350" s="967"/>
      <c r="P350" s="4290"/>
    </row>
    <row r="351" spans="1:16" ht="22" customHeight="1" thickBot="1" x14ac:dyDescent="0.4">
      <c r="A351" s="5189"/>
      <c r="B351" s="5193"/>
      <c r="C351" s="5198"/>
      <c r="D351" s="866" t="s">
        <v>460</v>
      </c>
      <c r="E351" s="1144" t="s">
        <v>462</v>
      </c>
      <c r="F351" s="4279"/>
      <c r="G351" s="854"/>
      <c r="H351" s="854"/>
      <c r="I351" s="854"/>
      <c r="J351" s="854"/>
      <c r="K351" s="854"/>
      <c r="L351" s="854"/>
      <c r="M351" s="854"/>
      <c r="N351" s="854"/>
      <c r="O351" s="854"/>
      <c r="P351" s="4292"/>
    </row>
    <row r="352" spans="1:16" ht="22" customHeight="1" thickTop="1" x14ac:dyDescent="0.35">
      <c r="A352" s="5189"/>
      <c r="B352" s="5192" t="s">
        <v>463</v>
      </c>
      <c r="C352" s="5200" t="s">
        <v>464</v>
      </c>
      <c r="D352" s="967" t="s">
        <v>2225</v>
      </c>
      <c r="E352" s="981" t="s">
        <v>3211</v>
      </c>
      <c r="F352" s="4278"/>
      <c r="G352" s="967"/>
      <c r="H352" s="967"/>
      <c r="I352" s="967"/>
      <c r="J352" s="967"/>
      <c r="K352" s="967"/>
      <c r="L352" s="967"/>
      <c r="M352" s="967"/>
      <c r="N352" s="967"/>
      <c r="O352" s="967"/>
      <c r="P352" s="4290"/>
    </row>
    <row r="353" spans="1:16" ht="22" customHeight="1" x14ac:dyDescent="0.35">
      <c r="A353" s="5189"/>
      <c r="B353" s="5192"/>
      <c r="C353" s="5195"/>
      <c r="D353" s="967" t="s">
        <v>467</v>
      </c>
      <c r="E353" s="914" t="s">
        <v>2227</v>
      </c>
      <c r="F353" s="4278"/>
      <c r="G353" s="967"/>
      <c r="H353" s="967"/>
      <c r="I353" s="967"/>
      <c r="J353" s="967"/>
      <c r="K353" s="967"/>
      <c r="L353" s="967"/>
      <c r="M353" s="967"/>
      <c r="N353" s="967"/>
      <c r="O353" s="967"/>
      <c r="P353" s="4290"/>
    </row>
    <row r="354" spans="1:16" ht="22" customHeight="1" thickBot="1" x14ac:dyDescent="0.4">
      <c r="A354" s="5189"/>
      <c r="B354" s="5192"/>
      <c r="C354" s="5196"/>
      <c r="D354" s="848" t="s">
        <v>464</v>
      </c>
      <c r="E354" s="4271" t="s">
        <v>469</v>
      </c>
      <c r="F354" s="4281"/>
      <c r="G354" s="848"/>
      <c r="H354" s="848"/>
      <c r="I354" s="848"/>
      <c r="J354" s="848"/>
      <c r="K354" s="848"/>
      <c r="L354" s="848"/>
      <c r="M354" s="848"/>
      <c r="N354" s="848"/>
      <c r="O354" s="848"/>
      <c r="P354" s="4291"/>
    </row>
    <row r="355" spans="1:16" ht="22" customHeight="1" x14ac:dyDescent="0.35">
      <c r="A355" s="5189"/>
      <c r="B355" s="5192"/>
      <c r="C355" s="5197" t="s">
        <v>470</v>
      </c>
      <c r="D355" s="968" t="s">
        <v>471</v>
      </c>
      <c r="E355" s="4268" t="s">
        <v>472</v>
      </c>
      <c r="F355" s="4280"/>
      <c r="G355" s="968"/>
      <c r="H355" s="968"/>
      <c r="I355" s="968"/>
      <c r="J355" s="968"/>
      <c r="K355" s="968"/>
      <c r="L355" s="968"/>
      <c r="M355" s="968"/>
      <c r="N355" s="968"/>
      <c r="O355" s="968"/>
      <c r="P355" s="4287"/>
    </row>
    <row r="356" spans="1:16" ht="22" customHeight="1" x14ac:dyDescent="0.35">
      <c r="A356" s="5189"/>
      <c r="B356" s="5192"/>
      <c r="C356" s="5195"/>
      <c r="D356" s="967" t="s">
        <v>473</v>
      </c>
      <c r="E356" s="4272" t="s">
        <v>474</v>
      </c>
      <c r="F356" s="4278"/>
      <c r="G356" s="967"/>
      <c r="H356" s="967"/>
      <c r="I356" s="967"/>
      <c r="J356" s="967"/>
      <c r="K356" s="967"/>
      <c r="L356" s="967"/>
      <c r="M356" s="967"/>
      <c r="N356" s="967"/>
      <c r="O356" s="967"/>
      <c r="P356" s="4290"/>
    </row>
    <row r="357" spans="1:16" ht="22" customHeight="1" thickBot="1" x14ac:dyDescent="0.4">
      <c r="A357" s="5189"/>
      <c r="B357" s="5192"/>
      <c r="C357" s="5196"/>
      <c r="D357" s="848" t="s">
        <v>470</v>
      </c>
      <c r="E357" s="4271" t="s">
        <v>475</v>
      </c>
      <c r="F357" s="4281"/>
      <c r="G357" s="848"/>
      <c r="H357" s="848"/>
      <c r="I357" s="848"/>
      <c r="J357" s="848"/>
      <c r="K357" s="848"/>
      <c r="L357" s="848"/>
      <c r="M357" s="848"/>
      <c r="N357" s="848"/>
      <c r="O357" s="848"/>
      <c r="P357" s="4291"/>
    </row>
    <row r="358" spans="1:16" ht="22" customHeight="1" x14ac:dyDescent="0.35">
      <c r="A358" s="5189"/>
      <c r="B358" s="5192"/>
      <c r="C358" s="5197" t="s">
        <v>476</v>
      </c>
      <c r="D358" s="968" t="s">
        <v>477</v>
      </c>
      <c r="E358" s="4268" t="s">
        <v>478</v>
      </c>
      <c r="F358" s="4280"/>
      <c r="G358" s="968"/>
      <c r="H358" s="968"/>
      <c r="I358" s="968"/>
      <c r="J358" s="968"/>
      <c r="K358" s="968"/>
      <c r="L358" s="968"/>
      <c r="M358" s="968"/>
      <c r="N358" s="968"/>
      <c r="O358" s="968"/>
      <c r="P358" s="4287"/>
    </row>
    <row r="359" spans="1:16" ht="22" customHeight="1" x14ac:dyDescent="0.35">
      <c r="A359" s="5189"/>
      <c r="B359" s="5192"/>
      <c r="C359" s="5195"/>
      <c r="D359" s="967" t="s">
        <v>479</v>
      </c>
      <c r="E359" s="4272" t="s">
        <v>480</v>
      </c>
      <c r="F359" s="4278"/>
      <c r="G359" s="967"/>
      <c r="H359" s="967"/>
      <c r="I359" s="967"/>
      <c r="J359" s="967"/>
      <c r="K359" s="967"/>
      <c r="L359" s="967"/>
      <c r="M359" s="967"/>
      <c r="N359" s="967"/>
      <c r="O359" s="967"/>
      <c r="P359" s="4290"/>
    </row>
    <row r="360" spans="1:16" ht="22" customHeight="1" thickBot="1" x14ac:dyDescent="0.4">
      <c r="A360" s="5189"/>
      <c r="B360" s="5193"/>
      <c r="C360" s="5198"/>
      <c r="D360" s="854" t="s">
        <v>476</v>
      </c>
      <c r="E360" s="4273" t="s">
        <v>481</v>
      </c>
      <c r="F360" s="4279"/>
      <c r="G360" s="854"/>
      <c r="H360" s="854"/>
      <c r="I360" s="854"/>
      <c r="J360" s="854"/>
      <c r="K360" s="854"/>
      <c r="L360" s="854"/>
      <c r="M360" s="854"/>
      <c r="N360" s="854"/>
      <c r="O360" s="854"/>
      <c r="P360" s="4292"/>
    </row>
    <row r="361" spans="1:16" ht="22" customHeight="1" thickTop="1" x14ac:dyDescent="0.35">
      <c r="A361" s="5189"/>
      <c r="B361" s="5199" t="s">
        <v>482</v>
      </c>
      <c r="C361" s="5200" t="s">
        <v>483</v>
      </c>
      <c r="D361" s="965" t="s">
        <v>484</v>
      </c>
      <c r="E361" s="926" t="s">
        <v>3212</v>
      </c>
      <c r="F361" s="4278"/>
      <c r="G361" s="967"/>
      <c r="H361" s="967"/>
      <c r="I361" s="967"/>
      <c r="J361" s="967"/>
      <c r="K361" s="967"/>
      <c r="L361" s="967"/>
      <c r="M361" s="967"/>
      <c r="N361" s="967"/>
      <c r="O361" s="967"/>
      <c r="P361" s="4290"/>
    </row>
    <row r="362" spans="1:16" ht="22" customHeight="1" x14ac:dyDescent="0.35">
      <c r="A362" s="5189"/>
      <c r="B362" s="5192"/>
      <c r="C362" s="5195"/>
      <c r="D362" s="965" t="s">
        <v>486</v>
      </c>
      <c r="E362" s="1145" t="s">
        <v>236</v>
      </c>
      <c r="F362" s="4278"/>
      <c r="G362" s="967"/>
      <c r="H362" s="967"/>
      <c r="I362" s="967"/>
      <c r="J362" s="967"/>
      <c r="K362" s="967"/>
      <c r="L362" s="967"/>
      <c r="M362" s="967"/>
      <c r="N362" s="967"/>
      <c r="O362" s="967"/>
      <c r="P362" s="4290"/>
    </row>
    <row r="363" spans="1:16" ht="22" customHeight="1" thickBot="1" x14ac:dyDescent="0.4">
      <c r="A363" s="5189"/>
      <c r="B363" s="5192"/>
      <c r="C363" s="5196"/>
      <c r="D363" s="865" t="s">
        <v>487</v>
      </c>
      <c r="E363" s="1143" t="s">
        <v>488</v>
      </c>
      <c r="F363" s="4281"/>
      <c r="G363" s="848"/>
      <c r="H363" s="848"/>
      <c r="I363" s="848"/>
      <c r="J363" s="848"/>
      <c r="K363" s="848"/>
      <c r="L363" s="848"/>
      <c r="M363" s="848"/>
      <c r="N363" s="848"/>
      <c r="O363" s="848"/>
      <c r="P363" s="4291"/>
    </row>
    <row r="364" spans="1:16" ht="22" customHeight="1" x14ac:dyDescent="0.35">
      <c r="A364" s="5189"/>
      <c r="B364" s="5192"/>
      <c r="C364" s="5197" t="s">
        <v>489</v>
      </c>
      <c r="D364" s="963" t="s">
        <v>490</v>
      </c>
      <c r="E364" s="1146" t="s">
        <v>491</v>
      </c>
      <c r="F364" s="4280"/>
      <c r="G364" s="968"/>
      <c r="H364" s="968"/>
      <c r="I364" s="968"/>
      <c r="J364" s="968"/>
      <c r="K364" s="968"/>
      <c r="L364" s="968"/>
      <c r="M364" s="968"/>
      <c r="N364" s="968"/>
      <c r="O364" s="968"/>
      <c r="P364" s="4287"/>
    </row>
    <row r="365" spans="1:16" ht="22" customHeight="1" x14ac:dyDescent="0.35">
      <c r="A365" s="5189"/>
      <c r="B365" s="5192"/>
      <c r="C365" s="5195"/>
      <c r="D365" s="965" t="s">
        <v>486</v>
      </c>
      <c r="E365" s="1145" t="s">
        <v>236</v>
      </c>
      <c r="F365" s="4278"/>
      <c r="G365" s="967"/>
      <c r="H365" s="967"/>
      <c r="I365" s="967"/>
      <c r="J365" s="967"/>
      <c r="K365" s="967"/>
      <c r="L365" s="967"/>
      <c r="M365" s="967"/>
      <c r="N365" s="967"/>
      <c r="O365" s="967"/>
      <c r="P365" s="4290"/>
    </row>
    <row r="366" spans="1:16" ht="22" customHeight="1" thickBot="1" x14ac:dyDescent="0.4">
      <c r="A366" s="5189"/>
      <c r="B366" s="5192"/>
      <c r="C366" s="5196"/>
      <c r="D366" s="865" t="s">
        <v>492</v>
      </c>
      <c r="E366" s="1143" t="s">
        <v>493</v>
      </c>
      <c r="F366" s="4281"/>
      <c r="G366" s="848"/>
      <c r="H366" s="848"/>
      <c r="I366" s="848"/>
      <c r="J366" s="848"/>
      <c r="K366" s="848"/>
      <c r="L366" s="848"/>
      <c r="M366" s="848"/>
      <c r="N366" s="848"/>
      <c r="O366" s="848"/>
      <c r="P366" s="4291"/>
    </row>
    <row r="367" spans="1:16" ht="22" customHeight="1" x14ac:dyDescent="0.35">
      <c r="A367" s="5189"/>
      <c r="B367" s="5192"/>
      <c r="C367" s="5197" t="s">
        <v>494</v>
      </c>
      <c r="D367" s="963" t="s">
        <v>495</v>
      </c>
      <c r="E367" s="949" t="s">
        <v>3213</v>
      </c>
      <c r="F367" s="4280"/>
      <c r="G367" s="968"/>
      <c r="H367" s="968"/>
      <c r="I367" s="968"/>
      <c r="J367" s="968"/>
      <c r="K367" s="968"/>
      <c r="L367" s="968"/>
      <c r="M367" s="968"/>
      <c r="N367" s="968"/>
      <c r="O367" s="968"/>
      <c r="P367" s="4287"/>
    </row>
    <row r="368" spans="1:16" ht="22" customHeight="1" x14ac:dyDescent="0.35">
      <c r="A368" s="5189"/>
      <c r="B368" s="5192"/>
      <c r="C368" s="5195"/>
      <c r="D368" s="965" t="s">
        <v>486</v>
      </c>
      <c r="E368" s="1145" t="s">
        <v>236</v>
      </c>
      <c r="F368" s="4278"/>
      <c r="G368" s="967"/>
      <c r="H368" s="967"/>
      <c r="I368" s="967"/>
      <c r="J368" s="967"/>
      <c r="K368" s="967"/>
      <c r="L368" s="967"/>
      <c r="M368" s="967"/>
      <c r="N368" s="967"/>
      <c r="O368" s="967"/>
      <c r="P368" s="4290"/>
    </row>
    <row r="369" spans="1:16" ht="22" customHeight="1" thickBot="1" x14ac:dyDescent="0.4">
      <c r="A369" s="5189"/>
      <c r="B369" s="5192"/>
      <c r="C369" s="5196"/>
      <c r="D369" s="865" t="s">
        <v>497</v>
      </c>
      <c r="E369" s="1143" t="s">
        <v>498</v>
      </c>
      <c r="F369" s="4281"/>
      <c r="G369" s="848"/>
      <c r="H369" s="848"/>
      <c r="I369" s="848"/>
      <c r="J369" s="848"/>
      <c r="K369" s="848"/>
      <c r="L369" s="848"/>
      <c r="M369" s="848"/>
      <c r="N369" s="848"/>
      <c r="O369" s="848"/>
      <c r="P369" s="4291"/>
    </row>
    <row r="370" spans="1:16" ht="22" customHeight="1" x14ac:dyDescent="0.35">
      <c r="A370" s="5189"/>
      <c r="B370" s="5192"/>
      <c r="C370" s="5197" t="s">
        <v>499</v>
      </c>
      <c r="D370" s="963" t="s">
        <v>471</v>
      </c>
      <c r="E370" s="1146" t="s">
        <v>478</v>
      </c>
      <c r="F370" s="4280"/>
      <c r="G370" s="968"/>
      <c r="H370" s="968"/>
      <c r="I370" s="968"/>
      <c r="J370" s="968"/>
      <c r="K370" s="968"/>
      <c r="L370" s="968"/>
      <c r="M370" s="968"/>
      <c r="N370" s="968"/>
      <c r="O370" s="968"/>
      <c r="P370" s="4287"/>
    </row>
    <row r="371" spans="1:16" ht="22" customHeight="1" x14ac:dyDescent="0.35">
      <c r="A371" s="5189"/>
      <c r="B371" s="5192"/>
      <c r="C371" s="5195"/>
      <c r="D371" s="965" t="s">
        <v>486</v>
      </c>
      <c r="E371" s="1145" t="s">
        <v>236</v>
      </c>
      <c r="F371" s="4278"/>
      <c r="G371" s="967"/>
      <c r="H371" s="967"/>
      <c r="I371" s="967"/>
      <c r="J371" s="967"/>
      <c r="K371" s="967"/>
      <c r="L371" s="967"/>
      <c r="M371" s="967"/>
      <c r="N371" s="967"/>
      <c r="O371" s="967"/>
      <c r="P371" s="4290"/>
    </row>
    <row r="372" spans="1:16" ht="22" customHeight="1" thickBot="1" x14ac:dyDescent="0.4">
      <c r="A372" s="5190"/>
      <c r="B372" s="5193"/>
      <c r="C372" s="5198"/>
      <c r="D372" s="866" t="s">
        <v>500</v>
      </c>
      <c r="E372" s="1144" t="s">
        <v>501</v>
      </c>
      <c r="F372" s="4279"/>
      <c r="G372" s="854"/>
      <c r="H372" s="854"/>
      <c r="I372" s="854"/>
      <c r="J372" s="854"/>
      <c r="K372" s="854"/>
      <c r="L372" s="854"/>
      <c r="M372" s="854"/>
      <c r="N372" s="854"/>
      <c r="O372" s="854"/>
      <c r="P372" s="4292"/>
    </row>
    <row r="373" spans="1:16" ht="22" customHeight="1" thickTop="1" x14ac:dyDescent="0.35">
      <c r="A373" s="69"/>
      <c r="B373" s="69"/>
      <c r="C373" s="71"/>
      <c r="D373" s="1"/>
      <c r="E373" s="1"/>
    </row>
    <row r="374" spans="1:16" ht="22" customHeight="1" x14ac:dyDescent="0.35">
      <c r="A374" s="5188" t="s">
        <v>502</v>
      </c>
      <c r="B374" s="5191" t="s">
        <v>503</v>
      </c>
      <c r="C374" s="5194" t="s">
        <v>504</v>
      </c>
      <c r="D374" s="968" t="s">
        <v>505</v>
      </c>
      <c r="E374" s="4274" t="s">
        <v>3022</v>
      </c>
      <c r="F374" s="4280"/>
      <c r="G374" s="968"/>
      <c r="H374" s="968"/>
      <c r="I374" s="968"/>
      <c r="J374" s="968"/>
      <c r="K374" s="968"/>
      <c r="L374" s="968"/>
      <c r="M374" s="968"/>
      <c r="N374" s="968"/>
      <c r="O374" s="968"/>
      <c r="P374" s="4287"/>
    </row>
    <row r="375" spans="1:16" ht="22" customHeight="1" x14ac:dyDescent="0.35">
      <c r="A375" s="5189"/>
      <c r="B375" s="5192"/>
      <c r="C375" s="5195"/>
      <c r="D375" s="967" t="s">
        <v>507</v>
      </c>
      <c r="E375" s="914" t="s">
        <v>3214</v>
      </c>
      <c r="F375" s="4278"/>
      <c r="G375" s="967"/>
      <c r="H375" s="967"/>
      <c r="I375" s="967"/>
      <c r="J375" s="967"/>
      <c r="K375" s="967"/>
      <c r="L375" s="967"/>
      <c r="M375" s="967"/>
      <c r="N375" s="967"/>
      <c r="O375" s="967"/>
      <c r="P375" s="4290"/>
    </row>
    <row r="376" spans="1:16" ht="22" customHeight="1" thickBot="1" x14ac:dyDescent="0.4">
      <c r="A376" s="5189"/>
      <c r="B376" s="5192"/>
      <c r="C376" s="5196"/>
      <c r="D376" s="848" t="s">
        <v>504</v>
      </c>
      <c r="E376" s="4271" t="s">
        <v>509</v>
      </c>
      <c r="F376" s="4281"/>
      <c r="G376" s="848"/>
      <c r="H376" s="848"/>
      <c r="I376" s="848"/>
      <c r="J376" s="848"/>
      <c r="K376" s="848"/>
      <c r="L376" s="848"/>
      <c r="M376" s="848"/>
      <c r="N376" s="848"/>
      <c r="O376" s="848"/>
      <c r="P376" s="4291"/>
    </row>
    <row r="377" spans="1:16" ht="22" customHeight="1" x14ac:dyDescent="0.35">
      <c r="A377" s="5189"/>
      <c r="B377" s="5192"/>
      <c r="C377" s="5197" t="s">
        <v>510</v>
      </c>
      <c r="D377" s="968" t="s">
        <v>511</v>
      </c>
      <c r="E377" s="4274" t="s">
        <v>3215</v>
      </c>
      <c r="F377" s="4280"/>
      <c r="G377" s="968"/>
      <c r="H377" s="968"/>
      <c r="I377" s="968"/>
      <c r="J377" s="968"/>
      <c r="K377" s="968"/>
      <c r="L377" s="968"/>
      <c r="M377" s="968"/>
      <c r="N377" s="968"/>
      <c r="O377" s="968"/>
      <c r="P377" s="4287"/>
    </row>
    <row r="378" spans="1:16" ht="22" customHeight="1" x14ac:dyDescent="0.35">
      <c r="A378" s="5189"/>
      <c r="B378" s="5192"/>
      <c r="C378" s="5195"/>
      <c r="D378" s="967" t="s">
        <v>513</v>
      </c>
      <c r="E378" s="914" t="s">
        <v>3216</v>
      </c>
      <c r="F378" s="4278"/>
      <c r="G378" s="967"/>
      <c r="H378" s="967"/>
      <c r="I378" s="967"/>
      <c r="J378" s="967"/>
      <c r="K378" s="967"/>
      <c r="L378" s="967"/>
      <c r="M378" s="967"/>
      <c r="N378" s="967"/>
      <c r="O378" s="967"/>
      <c r="P378" s="4290"/>
    </row>
    <row r="379" spans="1:16" ht="22" customHeight="1" thickBot="1" x14ac:dyDescent="0.4">
      <c r="A379" s="5189"/>
      <c r="B379" s="5192"/>
      <c r="C379" s="5196"/>
      <c r="D379" s="848" t="s">
        <v>510</v>
      </c>
      <c r="E379" s="4271" t="s">
        <v>515</v>
      </c>
      <c r="F379" s="4281"/>
      <c r="G379" s="848"/>
      <c r="H379" s="848"/>
      <c r="I379" s="848"/>
      <c r="J379" s="848"/>
      <c r="K379" s="848"/>
      <c r="L379" s="848"/>
      <c r="M379" s="848"/>
      <c r="N379" s="848"/>
      <c r="O379" s="848"/>
      <c r="P379" s="4291"/>
    </row>
    <row r="380" spans="1:16" ht="22" customHeight="1" x14ac:dyDescent="0.35">
      <c r="A380" s="5189"/>
      <c r="B380" s="5192"/>
      <c r="C380" s="5197" t="s">
        <v>516</v>
      </c>
      <c r="D380" s="968" t="s">
        <v>517</v>
      </c>
      <c r="E380" s="973" t="s">
        <v>3217</v>
      </c>
      <c r="F380" s="4280"/>
      <c r="G380" s="968"/>
      <c r="H380" s="968"/>
      <c r="I380" s="968"/>
      <c r="J380" s="968"/>
      <c r="K380" s="968"/>
      <c r="L380" s="968"/>
      <c r="M380" s="968"/>
      <c r="N380" s="968"/>
      <c r="O380" s="968"/>
      <c r="P380" s="4287"/>
    </row>
    <row r="381" spans="1:16" ht="22" customHeight="1" x14ac:dyDescent="0.35">
      <c r="A381" s="5189"/>
      <c r="B381" s="5192"/>
      <c r="C381" s="5195"/>
      <c r="D381" s="967" t="s">
        <v>519</v>
      </c>
      <c r="E381" s="4272" t="s">
        <v>520</v>
      </c>
      <c r="F381" s="4278"/>
      <c r="G381" s="967"/>
      <c r="H381" s="967"/>
      <c r="I381" s="967"/>
      <c r="J381" s="967"/>
      <c r="K381" s="967"/>
      <c r="L381" s="967"/>
      <c r="M381" s="967"/>
      <c r="N381" s="967"/>
      <c r="O381" s="967"/>
      <c r="P381" s="4290"/>
    </row>
    <row r="382" spans="1:16" ht="22" customHeight="1" thickBot="1" x14ac:dyDescent="0.4">
      <c r="A382" s="5189"/>
      <c r="B382" s="5192"/>
      <c r="C382" s="5196"/>
      <c r="D382" s="848" t="s">
        <v>521</v>
      </c>
      <c r="E382" s="4271" t="s">
        <v>522</v>
      </c>
      <c r="F382" s="4281"/>
      <c r="G382" s="848"/>
      <c r="H382" s="848"/>
      <c r="I382" s="848"/>
      <c r="J382" s="848"/>
      <c r="K382" s="848"/>
      <c r="L382" s="848"/>
      <c r="M382" s="848"/>
      <c r="N382" s="848"/>
      <c r="O382" s="848"/>
      <c r="P382" s="4291"/>
    </row>
    <row r="383" spans="1:16" ht="22" customHeight="1" x14ac:dyDescent="0.35">
      <c r="A383" s="5189"/>
      <c r="B383" s="5192"/>
      <c r="C383" s="5197" t="s">
        <v>523</v>
      </c>
      <c r="D383" s="968" t="s">
        <v>524</v>
      </c>
      <c r="E383" s="4268" t="s">
        <v>432</v>
      </c>
      <c r="F383" s="4280"/>
      <c r="G383" s="968"/>
      <c r="H383" s="968"/>
      <c r="I383" s="968"/>
      <c r="J383" s="968"/>
      <c r="K383" s="968"/>
      <c r="L383" s="968"/>
      <c r="M383" s="968"/>
      <c r="N383" s="968"/>
      <c r="O383" s="968"/>
      <c r="P383" s="4287"/>
    </row>
    <row r="384" spans="1:16" ht="22" customHeight="1" x14ac:dyDescent="0.35">
      <c r="A384" s="5189"/>
      <c r="B384" s="5192"/>
      <c r="C384" s="5195"/>
      <c r="D384" s="967" t="s">
        <v>525</v>
      </c>
      <c r="E384" s="914" t="s">
        <v>526</v>
      </c>
      <c r="F384" s="4278"/>
      <c r="G384" s="967"/>
      <c r="H384" s="967"/>
      <c r="I384" s="967"/>
      <c r="J384" s="967"/>
      <c r="K384" s="967"/>
      <c r="L384" s="967"/>
      <c r="M384" s="967"/>
      <c r="N384" s="967"/>
      <c r="O384" s="967"/>
      <c r="P384" s="4290"/>
    </row>
    <row r="385" spans="1:16" ht="22" customHeight="1" thickBot="1" x14ac:dyDescent="0.4">
      <c r="A385" s="5189"/>
      <c r="B385" s="5192"/>
      <c r="C385" s="5196"/>
      <c r="D385" s="848" t="s">
        <v>527</v>
      </c>
      <c r="E385" s="4271" t="s">
        <v>528</v>
      </c>
      <c r="F385" s="4281"/>
      <c r="G385" s="848"/>
      <c r="H385" s="848"/>
      <c r="I385" s="848"/>
      <c r="J385" s="848"/>
      <c r="K385" s="848"/>
      <c r="L385" s="848"/>
      <c r="M385" s="848"/>
      <c r="N385" s="848"/>
      <c r="O385" s="848"/>
      <c r="P385" s="4291"/>
    </row>
    <row r="386" spans="1:16" ht="22" customHeight="1" x14ac:dyDescent="0.35">
      <c r="A386" s="5189"/>
      <c r="B386" s="5192"/>
      <c r="C386" s="5197" t="s">
        <v>529</v>
      </c>
      <c r="D386" s="967" t="s">
        <v>530</v>
      </c>
      <c r="E386" s="914" t="s">
        <v>531</v>
      </c>
      <c r="F386" s="4280"/>
      <c r="G386" s="968"/>
      <c r="H386" s="968"/>
      <c r="I386" s="968"/>
      <c r="J386" s="968"/>
      <c r="K386" s="968"/>
      <c r="L386" s="968"/>
      <c r="M386" s="968"/>
      <c r="N386" s="968"/>
      <c r="O386" s="968"/>
      <c r="P386" s="4287"/>
    </row>
    <row r="387" spans="1:16" ht="22" customHeight="1" x14ac:dyDescent="0.35">
      <c r="A387" s="5189"/>
      <c r="B387" s="5192"/>
      <c r="C387" s="5195"/>
      <c r="D387" s="967" t="s">
        <v>532</v>
      </c>
      <c r="E387" s="4272" t="s">
        <v>432</v>
      </c>
      <c r="F387" s="4278"/>
      <c r="G387" s="967"/>
      <c r="H387" s="967"/>
      <c r="I387" s="967"/>
      <c r="J387" s="967"/>
      <c r="K387" s="967"/>
      <c r="L387" s="967"/>
      <c r="M387" s="967"/>
      <c r="N387" s="967"/>
      <c r="O387" s="967"/>
      <c r="P387" s="4290"/>
    </row>
    <row r="388" spans="1:16" ht="22" customHeight="1" thickBot="1" x14ac:dyDescent="0.4">
      <c r="A388" s="5190"/>
      <c r="B388" s="5193"/>
      <c r="C388" s="5198"/>
      <c r="D388" s="854" t="s">
        <v>533</v>
      </c>
      <c r="E388" s="4273" t="s">
        <v>534</v>
      </c>
      <c r="F388" s="4279"/>
      <c r="G388" s="854"/>
      <c r="H388" s="854"/>
      <c r="I388" s="854"/>
      <c r="J388" s="854"/>
      <c r="K388" s="854"/>
      <c r="L388" s="854"/>
      <c r="M388" s="854"/>
      <c r="N388" s="854"/>
      <c r="O388" s="854"/>
      <c r="P388" s="4292"/>
    </row>
    <row r="389" spans="1:16" ht="22" customHeight="1" thickTop="1" x14ac:dyDescent="0.35">
      <c r="A389" s="867"/>
      <c r="B389" s="69"/>
      <c r="C389" s="71"/>
      <c r="D389" s="1"/>
      <c r="E389" s="1"/>
    </row>
    <row r="390" spans="1:16" ht="22" customHeight="1" x14ac:dyDescent="0.35">
      <c r="A390" s="5188" t="s">
        <v>535</v>
      </c>
      <c r="B390" s="5191" t="s">
        <v>126</v>
      </c>
      <c r="C390" s="5194" t="s">
        <v>536</v>
      </c>
      <c r="D390" s="968" t="s">
        <v>537</v>
      </c>
      <c r="E390" s="4268" t="s">
        <v>538</v>
      </c>
      <c r="F390" s="968"/>
      <c r="G390" s="968"/>
      <c r="H390" s="968"/>
      <c r="I390" s="968"/>
      <c r="J390" s="968"/>
      <c r="K390" s="968"/>
      <c r="L390" s="968"/>
      <c r="M390" s="968"/>
      <c r="N390" s="968"/>
      <c r="O390" s="968"/>
      <c r="P390" s="4287"/>
    </row>
    <row r="391" spans="1:16" ht="22" customHeight="1" x14ac:dyDescent="0.35">
      <c r="A391" s="5189"/>
      <c r="B391" s="5192"/>
      <c r="C391" s="5195"/>
      <c r="D391" s="967" t="s">
        <v>532</v>
      </c>
      <c r="E391" s="4272" t="s">
        <v>432</v>
      </c>
      <c r="F391" s="967"/>
      <c r="G391" s="967"/>
      <c r="H391" s="967"/>
      <c r="I391" s="967"/>
      <c r="J391" s="967"/>
      <c r="K391" s="967"/>
      <c r="L391" s="967"/>
      <c r="M391" s="967"/>
      <c r="N391" s="967"/>
      <c r="O391" s="967"/>
      <c r="P391" s="4290"/>
    </row>
    <row r="392" spans="1:16" ht="22" customHeight="1" thickBot="1" x14ac:dyDescent="0.4">
      <c r="A392" s="5189"/>
      <c r="B392" s="5192"/>
      <c r="C392" s="5196"/>
      <c r="D392" s="848" t="s">
        <v>536</v>
      </c>
      <c r="E392" s="4271" t="s">
        <v>539</v>
      </c>
      <c r="F392" s="848"/>
      <c r="G392" s="848"/>
      <c r="H392" s="848"/>
      <c r="I392" s="848"/>
      <c r="J392" s="848"/>
      <c r="K392" s="848"/>
      <c r="L392" s="848"/>
      <c r="M392" s="848"/>
      <c r="N392" s="848"/>
      <c r="O392" s="848"/>
      <c r="P392" s="4291"/>
    </row>
    <row r="393" spans="1:16" ht="22" customHeight="1" x14ac:dyDescent="0.35">
      <c r="A393" s="5189"/>
      <c r="B393" s="5192"/>
      <c r="C393" s="5197" t="s">
        <v>540</v>
      </c>
      <c r="D393" s="968" t="s">
        <v>541</v>
      </c>
      <c r="E393" s="4268" t="s">
        <v>542</v>
      </c>
      <c r="F393" s="968"/>
      <c r="G393" s="968"/>
      <c r="H393" s="968"/>
      <c r="I393" s="968"/>
      <c r="J393" s="968"/>
      <c r="K393" s="968"/>
      <c r="L393" s="968"/>
      <c r="M393" s="968"/>
      <c r="N393" s="968"/>
      <c r="O393" s="968"/>
      <c r="P393" s="4287"/>
    </row>
    <row r="394" spans="1:16" ht="22" customHeight="1" x14ac:dyDescent="0.35">
      <c r="A394" s="5189"/>
      <c r="B394" s="5192"/>
      <c r="C394" s="5195"/>
      <c r="D394" s="967" t="s">
        <v>532</v>
      </c>
      <c r="E394" s="4272" t="s">
        <v>432</v>
      </c>
      <c r="F394" s="967"/>
      <c r="G394" s="967"/>
      <c r="H394" s="967"/>
      <c r="I394" s="967"/>
      <c r="J394" s="967"/>
      <c r="K394" s="967"/>
      <c r="L394" s="967"/>
      <c r="M394" s="967"/>
      <c r="N394" s="967"/>
      <c r="O394" s="967"/>
      <c r="P394" s="4290"/>
    </row>
    <row r="395" spans="1:16" ht="22" customHeight="1" thickBot="1" x14ac:dyDescent="0.4">
      <c r="A395" s="5189"/>
      <c r="B395" s="5193"/>
      <c r="C395" s="5198"/>
      <c r="D395" s="854" t="s">
        <v>540</v>
      </c>
      <c r="E395" s="4273" t="s">
        <v>543</v>
      </c>
      <c r="F395" s="4279"/>
      <c r="G395" s="854"/>
      <c r="H395" s="854"/>
      <c r="I395" s="854"/>
      <c r="J395" s="854"/>
      <c r="K395" s="854"/>
      <c r="L395" s="854"/>
      <c r="M395" s="854"/>
      <c r="N395" s="854"/>
      <c r="O395" s="854"/>
      <c r="P395" s="4292"/>
    </row>
    <row r="396" spans="1:16" ht="22" customHeight="1" thickTop="1" x14ac:dyDescent="0.35">
      <c r="A396" s="5189"/>
      <c r="B396" s="5199" t="s">
        <v>544</v>
      </c>
      <c r="C396" s="5200" t="s">
        <v>545</v>
      </c>
      <c r="D396" s="967" t="s">
        <v>546</v>
      </c>
      <c r="E396" s="914" t="s">
        <v>3218</v>
      </c>
      <c r="F396" s="967"/>
      <c r="G396" s="967"/>
      <c r="H396" s="967"/>
      <c r="I396" s="967"/>
      <c r="J396" s="967"/>
      <c r="K396" s="967"/>
      <c r="L396" s="967"/>
      <c r="M396" s="967"/>
      <c r="N396" s="967"/>
      <c r="O396" s="967"/>
      <c r="P396" s="4290"/>
    </row>
    <row r="397" spans="1:16" ht="22" customHeight="1" x14ac:dyDescent="0.35">
      <c r="A397" s="5189"/>
      <c r="B397" s="5192"/>
      <c r="C397" s="5195"/>
      <c r="D397" s="967" t="s">
        <v>548</v>
      </c>
      <c r="E397" s="914" t="s">
        <v>561</v>
      </c>
      <c r="F397" s="967"/>
      <c r="G397" s="967"/>
      <c r="H397" s="967"/>
      <c r="I397" s="967"/>
      <c r="J397" s="967"/>
      <c r="K397" s="967"/>
      <c r="L397" s="967"/>
      <c r="M397" s="967"/>
      <c r="N397" s="967"/>
      <c r="O397" s="967"/>
      <c r="P397" s="4290"/>
    </row>
    <row r="398" spans="1:16" ht="22" customHeight="1" thickBot="1" x14ac:dyDescent="0.4">
      <c r="A398" s="5189"/>
      <c r="B398" s="5192"/>
      <c r="C398" s="5196"/>
      <c r="D398" s="848" t="s">
        <v>550</v>
      </c>
      <c r="E398" s="4271" t="s">
        <v>551</v>
      </c>
      <c r="F398" s="848"/>
      <c r="G398" s="848"/>
      <c r="H398" s="848"/>
      <c r="I398" s="848"/>
      <c r="J398" s="848"/>
      <c r="K398" s="848"/>
      <c r="L398" s="848"/>
      <c r="M398" s="848"/>
      <c r="N398" s="848"/>
      <c r="O398" s="848"/>
      <c r="P398" s="4291"/>
    </row>
    <row r="399" spans="1:16" ht="22" customHeight="1" x14ac:dyDescent="0.35">
      <c r="A399" s="5189"/>
      <c r="B399" s="5192"/>
      <c r="C399" s="5197" t="s">
        <v>552</v>
      </c>
      <c r="D399" s="968" t="s">
        <v>553</v>
      </c>
      <c r="E399" s="973" t="s">
        <v>554</v>
      </c>
      <c r="F399" s="968"/>
      <c r="G399" s="968"/>
      <c r="H399" s="968"/>
      <c r="I399" s="968"/>
      <c r="J399" s="968"/>
      <c r="K399" s="968"/>
      <c r="L399" s="968"/>
      <c r="M399" s="968"/>
      <c r="N399" s="968"/>
      <c r="O399" s="968"/>
      <c r="P399" s="4287"/>
    </row>
    <row r="400" spans="1:16" ht="22" customHeight="1" x14ac:dyDescent="0.35">
      <c r="A400" s="5189"/>
      <c r="B400" s="5192"/>
      <c r="C400" s="5195"/>
      <c r="D400" s="967" t="s">
        <v>555</v>
      </c>
      <c r="E400" s="914" t="s">
        <v>561</v>
      </c>
      <c r="F400" s="967"/>
      <c r="G400" s="967"/>
      <c r="H400" s="967"/>
      <c r="I400" s="967"/>
      <c r="J400" s="967"/>
      <c r="K400" s="967"/>
      <c r="L400" s="967"/>
      <c r="M400" s="967"/>
      <c r="N400" s="967"/>
      <c r="O400" s="967"/>
      <c r="P400" s="4290"/>
    </row>
    <row r="401" spans="1:16" ht="22" customHeight="1" thickBot="1" x14ac:dyDescent="0.4">
      <c r="A401" s="5189"/>
      <c r="B401" s="5192"/>
      <c r="C401" s="5196"/>
      <c r="D401" s="848" t="s">
        <v>556</v>
      </c>
      <c r="E401" s="4271" t="s">
        <v>557</v>
      </c>
      <c r="F401" s="848"/>
      <c r="G401" s="848"/>
      <c r="H401" s="848"/>
      <c r="I401" s="848"/>
      <c r="J401" s="848"/>
      <c r="K401" s="848"/>
      <c r="L401" s="848"/>
      <c r="M401" s="848"/>
      <c r="N401" s="848"/>
      <c r="O401" s="848"/>
      <c r="P401" s="4291"/>
    </row>
    <row r="402" spans="1:16" ht="22" customHeight="1" x14ac:dyDescent="0.35">
      <c r="A402" s="5189"/>
      <c r="B402" s="5192"/>
      <c r="C402" s="5197" t="s">
        <v>558</v>
      </c>
      <c r="D402" s="968" t="s">
        <v>559</v>
      </c>
      <c r="E402" s="4268" t="s">
        <v>538</v>
      </c>
      <c r="F402" s="968"/>
      <c r="G402" s="968"/>
      <c r="H402" s="968"/>
      <c r="I402" s="968"/>
      <c r="J402" s="968"/>
      <c r="K402" s="968"/>
      <c r="L402" s="968"/>
      <c r="M402" s="968"/>
      <c r="N402" s="968"/>
      <c r="O402" s="968"/>
      <c r="P402" s="4287"/>
    </row>
    <row r="403" spans="1:16" ht="22" customHeight="1" x14ac:dyDescent="0.35">
      <c r="A403" s="5189"/>
      <c r="B403" s="5192"/>
      <c r="C403" s="5195"/>
      <c r="D403" s="967" t="s">
        <v>560</v>
      </c>
      <c r="E403" s="914" t="s">
        <v>561</v>
      </c>
      <c r="F403" s="4278"/>
      <c r="G403" s="967"/>
      <c r="H403" s="967"/>
      <c r="I403" s="967"/>
      <c r="J403" s="967"/>
      <c r="K403" s="967"/>
      <c r="L403" s="967"/>
      <c r="M403" s="967"/>
      <c r="N403" s="967"/>
      <c r="O403" s="967"/>
      <c r="P403" s="4290"/>
    </row>
    <row r="404" spans="1:16" ht="22" customHeight="1" thickBot="1" x14ac:dyDescent="0.4">
      <c r="A404" s="5190"/>
      <c r="B404" s="5193"/>
      <c r="C404" s="5198"/>
      <c r="D404" s="854" t="s">
        <v>562</v>
      </c>
      <c r="E404" s="4273" t="s">
        <v>563</v>
      </c>
      <c r="F404" s="4279"/>
      <c r="G404" s="854"/>
      <c r="H404" s="854"/>
      <c r="I404" s="854"/>
      <c r="J404" s="854"/>
      <c r="K404" s="854"/>
      <c r="L404" s="854"/>
      <c r="M404" s="854"/>
      <c r="N404" s="854"/>
      <c r="O404" s="854"/>
      <c r="P404" s="4292"/>
    </row>
    <row r="405" spans="1:16" ht="22" customHeight="1" thickTop="1" x14ac:dyDescent="0.35">
      <c r="A405" s="867"/>
      <c r="B405" s="69"/>
      <c r="C405" s="71"/>
      <c r="D405" s="1"/>
      <c r="E405" s="1"/>
    </row>
    <row r="406" spans="1:16" ht="22" customHeight="1" x14ac:dyDescent="0.35">
      <c r="A406" s="5188" t="s">
        <v>564</v>
      </c>
      <c r="B406" s="5191" t="s">
        <v>565</v>
      </c>
      <c r="C406" s="5194" t="s">
        <v>566</v>
      </c>
      <c r="D406" s="968" t="s">
        <v>567</v>
      </c>
      <c r="E406" s="4268" t="s">
        <v>568</v>
      </c>
      <c r="F406" s="968"/>
      <c r="G406" s="968"/>
      <c r="H406" s="968"/>
      <c r="I406" s="968"/>
      <c r="J406" s="968"/>
      <c r="K406" s="968"/>
      <c r="L406" s="968"/>
      <c r="M406" s="968"/>
      <c r="N406" s="968"/>
      <c r="O406" s="968"/>
      <c r="P406" s="4287"/>
    </row>
    <row r="407" spans="1:16" ht="22" customHeight="1" x14ac:dyDescent="0.35">
      <c r="A407" s="5189"/>
      <c r="B407" s="5192"/>
      <c r="C407" s="5195"/>
      <c r="D407" s="967" t="s">
        <v>255</v>
      </c>
      <c r="E407" s="4272" t="s">
        <v>255</v>
      </c>
      <c r="F407" s="967"/>
      <c r="G407" s="967"/>
      <c r="H407" s="967"/>
      <c r="I407" s="967"/>
      <c r="J407" s="967"/>
      <c r="K407" s="967"/>
      <c r="L407" s="967"/>
      <c r="M407" s="967"/>
      <c r="N407" s="967"/>
      <c r="O407" s="967"/>
      <c r="P407" s="4290"/>
    </row>
    <row r="408" spans="1:16" ht="22" customHeight="1" thickBot="1" x14ac:dyDescent="0.4">
      <c r="A408" s="5189"/>
      <c r="B408" s="5192"/>
      <c r="C408" s="5196"/>
      <c r="D408" s="848" t="s">
        <v>569</v>
      </c>
      <c r="E408" s="4271" t="s">
        <v>570</v>
      </c>
      <c r="F408" s="848"/>
      <c r="G408" s="848"/>
      <c r="H408" s="848"/>
      <c r="I408" s="848"/>
      <c r="J408" s="848"/>
      <c r="K408" s="848"/>
      <c r="L408" s="848"/>
      <c r="M408" s="848"/>
      <c r="N408" s="848"/>
      <c r="O408" s="848"/>
      <c r="P408" s="4291"/>
    </row>
    <row r="409" spans="1:16" ht="22" customHeight="1" x14ac:dyDescent="0.35">
      <c r="A409" s="5189"/>
      <c r="B409" s="5192"/>
      <c r="C409" s="5197" t="s">
        <v>571</v>
      </c>
      <c r="D409" s="968" t="s">
        <v>572</v>
      </c>
      <c r="E409" s="4268" t="s">
        <v>573</v>
      </c>
      <c r="F409" s="4276"/>
      <c r="G409" s="4277"/>
      <c r="H409" s="4277"/>
      <c r="I409" s="4277"/>
      <c r="J409" s="4277"/>
      <c r="K409" s="4277"/>
      <c r="L409" s="4277"/>
      <c r="M409" s="4277"/>
      <c r="N409" s="4277"/>
      <c r="O409" s="4277"/>
      <c r="P409" s="4293"/>
    </row>
    <row r="410" spans="1:16" ht="22" customHeight="1" x14ac:dyDescent="0.35">
      <c r="A410" s="5189"/>
      <c r="B410" s="5192"/>
      <c r="C410" s="5195"/>
      <c r="D410" s="967" t="s">
        <v>255</v>
      </c>
      <c r="E410" s="4272" t="s">
        <v>255</v>
      </c>
      <c r="F410" s="4278"/>
      <c r="G410" s="967"/>
      <c r="H410" s="967"/>
      <c r="I410" s="967"/>
      <c r="J410" s="967"/>
      <c r="K410" s="967"/>
      <c r="L410" s="967"/>
      <c r="M410" s="967"/>
      <c r="N410" s="967"/>
      <c r="O410" s="967"/>
      <c r="P410" s="4290"/>
    </row>
    <row r="411" spans="1:16" ht="22" customHeight="1" thickBot="1" x14ac:dyDescent="0.4">
      <c r="A411" s="5189"/>
      <c r="B411" s="5192"/>
      <c r="C411" s="5198"/>
      <c r="D411" s="860" t="s">
        <v>574</v>
      </c>
      <c r="E411" s="4273" t="s">
        <v>575</v>
      </c>
      <c r="F411" s="4279"/>
      <c r="G411" s="854"/>
      <c r="H411" s="854"/>
      <c r="I411" s="854"/>
      <c r="J411" s="854"/>
      <c r="K411" s="854"/>
      <c r="L411" s="854"/>
      <c r="M411" s="854"/>
      <c r="N411" s="854"/>
      <c r="O411" s="854"/>
      <c r="P411" s="4292"/>
    </row>
    <row r="412" spans="1:16" ht="22" customHeight="1" thickTop="1" x14ac:dyDescent="0.35">
      <c r="A412" s="5189"/>
      <c r="B412" s="5199" t="s">
        <v>576</v>
      </c>
      <c r="C412" s="5200" t="s">
        <v>577</v>
      </c>
      <c r="D412" s="969" t="s">
        <v>578</v>
      </c>
      <c r="E412" s="914" t="s">
        <v>579</v>
      </c>
      <c r="F412" s="967"/>
      <c r="G412" s="967"/>
      <c r="H412" s="967"/>
      <c r="I412" s="967"/>
      <c r="J412" s="967"/>
      <c r="K412" s="967"/>
      <c r="L412" s="967"/>
      <c r="M412" s="967"/>
      <c r="N412" s="967"/>
      <c r="O412" s="967"/>
      <c r="P412" s="4290"/>
    </row>
    <row r="413" spans="1:16" ht="22" customHeight="1" x14ac:dyDescent="0.35">
      <c r="A413" s="5189"/>
      <c r="B413" s="5192"/>
      <c r="C413" s="5195"/>
      <c r="D413" s="967" t="s">
        <v>580</v>
      </c>
      <c r="E413" s="4272" t="s">
        <v>581</v>
      </c>
      <c r="F413" s="967"/>
      <c r="G413" s="967"/>
      <c r="H413" s="967"/>
      <c r="I413" s="967"/>
      <c r="J413" s="967"/>
      <c r="K413" s="967"/>
      <c r="L413" s="967"/>
      <c r="M413" s="967"/>
      <c r="N413" s="967"/>
      <c r="O413" s="967"/>
      <c r="P413" s="4290"/>
    </row>
    <row r="414" spans="1:16" ht="22" customHeight="1" thickBot="1" x14ac:dyDescent="0.4">
      <c r="A414" s="5189"/>
      <c r="B414" s="5192"/>
      <c r="C414" s="5196"/>
      <c r="D414" s="848" t="s">
        <v>582</v>
      </c>
      <c r="E414" s="4271" t="s">
        <v>583</v>
      </c>
      <c r="F414" s="848"/>
      <c r="G414" s="848"/>
      <c r="H414" s="848"/>
      <c r="I414" s="848"/>
      <c r="J414" s="848"/>
      <c r="K414" s="848"/>
      <c r="L414" s="848"/>
      <c r="M414" s="848"/>
      <c r="N414" s="848"/>
      <c r="O414" s="848"/>
      <c r="P414" s="4291"/>
    </row>
    <row r="415" spans="1:16" ht="22" customHeight="1" x14ac:dyDescent="0.35">
      <c r="A415" s="5189"/>
      <c r="B415" s="5192"/>
      <c r="C415" s="5197" t="s">
        <v>584</v>
      </c>
      <c r="D415" s="967" t="s">
        <v>578</v>
      </c>
      <c r="E415" s="914" t="s">
        <v>3219</v>
      </c>
      <c r="F415" s="968"/>
      <c r="G415" s="968"/>
      <c r="H415" s="968"/>
      <c r="I415" s="968"/>
      <c r="J415" s="968"/>
      <c r="K415" s="968"/>
      <c r="L415" s="968"/>
      <c r="M415" s="968"/>
      <c r="N415" s="968"/>
      <c r="O415" s="968"/>
      <c r="P415" s="4287"/>
    </row>
    <row r="416" spans="1:16" ht="22" customHeight="1" x14ac:dyDescent="0.35">
      <c r="A416" s="5189"/>
      <c r="B416" s="5192"/>
      <c r="C416" s="5195"/>
      <c r="D416" s="967" t="s">
        <v>586</v>
      </c>
      <c r="E416" s="914" t="s">
        <v>3220</v>
      </c>
      <c r="F416" s="967"/>
      <c r="G416" s="967"/>
      <c r="H416" s="967"/>
      <c r="I416" s="967"/>
      <c r="J416" s="967"/>
      <c r="K416" s="967"/>
      <c r="L416" s="967"/>
      <c r="M416" s="967"/>
      <c r="N416" s="967"/>
      <c r="O416" s="967"/>
      <c r="P416" s="4290"/>
    </row>
    <row r="417" spans="1:16" ht="22" customHeight="1" thickBot="1" x14ac:dyDescent="0.4">
      <c r="A417" s="5189"/>
      <c r="B417" s="5192"/>
      <c r="C417" s="5196"/>
      <c r="D417" s="848" t="s">
        <v>588</v>
      </c>
      <c r="E417" s="4271" t="s">
        <v>589</v>
      </c>
      <c r="F417" s="848"/>
      <c r="G417" s="848"/>
      <c r="H417" s="848"/>
      <c r="I417" s="848"/>
      <c r="J417" s="848"/>
      <c r="K417" s="848"/>
      <c r="L417" s="848"/>
      <c r="M417" s="848"/>
      <c r="N417" s="848"/>
      <c r="O417" s="848"/>
      <c r="P417" s="4291"/>
    </row>
    <row r="418" spans="1:16" ht="22" customHeight="1" x14ac:dyDescent="0.35">
      <c r="A418" s="5189"/>
      <c r="B418" s="5192"/>
      <c r="C418" s="5197" t="s">
        <v>590</v>
      </c>
      <c r="D418" s="967" t="s">
        <v>578</v>
      </c>
      <c r="E418" s="914" t="s">
        <v>3221</v>
      </c>
      <c r="F418" s="4276"/>
      <c r="G418" s="4277"/>
      <c r="H418" s="4277"/>
      <c r="I418" s="4277"/>
      <c r="J418" s="4277"/>
      <c r="K418" s="4277"/>
      <c r="L418" s="4277"/>
      <c r="M418" s="4277"/>
      <c r="N418" s="4277"/>
      <c r="O418" s="4277"/>
      <c r="P418" s="4293"/>
    </row>
    <row r="419" spans="1:16" ht="22" customHeight="1" x14ac:dyDescent="0.35">
      <c r="A419" s="5189"/>
      <c r="B419" s="5192"/>
      <c r="C419" s="5195"/>
      <c r="D419" s="967" t="s">
        <v>592</v>
      </c>
      <c r="E419" s="4272" t="s">
        <v>491</v>
      </c>
      <c r="F419" s="4278"/>
      <c r="G419" s="967"/>
      <c r="H419" s="967"/>
      <c r="I419" s="967"/>
      <c r="J419" s="967"/>
      <c r="K419" s="967"/>
      <c r="L419" s="967"/>
      <c r="M419" s="967"/>
      <c r="N419" s="967"/>
      <c r="O419" s="967"/>
      <c r="P419" s="4290"/>
    </row>
    <row r="420" spans="1:16" ht="22" customHeight="1" thickBot="1" x14ac:dyDescent="0.4">
      <c r="A420" s="5189"/>
      <c r="B420" s="5193"/>
      <c r="C420" s="5198"/>
      <c r="D420" s="854" t="s">
        <v>590</v>
      </c>
      <c r="E420" s="4273" t="s">
        <v>593</v>
      </c>
      <c r="F420" s="4279"/>
      <c r="G420" s="854"/>
      <c r="H420" s="854"/>
      <c r="I420" s="854"/>
      <c r="J420" s="854"/>
      <c r="K420" s="854"/>
      <c r="L420" s="854"/>
      <c r="M420" s="854"/>
      <c r="N420" s="854"/>
      <c r="O420" s="854"/>
      <c r="P420" s="4292"/>
    </row>
    <row r="421" spans="1:16" ht="22" customHeight="1" thickTop="1" x14ac:dyDescent="0.35">
      <c r="A421" s="5189"/>
      <c r="B421" s="5192" t="s">
        <v>594</v>
      </c>
      <c r="C421" s="5200" t="s">
        <v>595</v>
      </c>
      <c r="D421" s="967" t="s">
        <v>596</v>
      </c>
      <c r="E421" s="4272" t="s">
        <v>520</v>
      </c>
      <c r="F421" s="967"/>
      <c r="G421" s="967"/>
      <c r="H421" s="967"/>
      <c r="I421" s="967"/>
      <c r="J421" s="967"/>
      <c r="K421" s="967"/>
      <c r="L421" s="967"/>
      <c r="M421" s="967"/>
      <c r="N421" s="967"/>
      <c r="O421" s="967"/>
      <c r="P421" s="4290"/>
    </row>
    <row r="422" spans="1:16" ht="22" customHeight="1" x14ac:dyDescent="0.35">
      <c r="A422" s="5189"/>
      <c r="B422" s="5192"/>
      <c r="C422" s="5195"/>
      <c r="D422" s="967" t="s">
        <v>320</v>
      </c>
      <c r="E422" s="4272" t="s">
        <v>50</v>
      </c>
      <c r="F422" s="967"/>
      <c r="G422" s="967"/>
      <c r="H422" s="967"/>
      <c r="I422" s="967"/>
      <c r="J422" s="967"/>
      <c r="K422" s="967"/>
      <c r="L422" s="967"/>
      <c r="M422" s="967"/>
      <c r="N422" s="967"/>
      <c r="O422" s="967"/>
      <c r="P422" s="4290"/>
    </row>
    <row r="423" spans="1:16" ht="22" customHeight="1" thickBot="1" x14ac:dyDescent="0.4">
      <c r="A423" s="5189"/>
      <c r="B423" s="5192"/>
      <c r="C423" s="5196"/>
      <c r="D423" s="848" t="s">
        <v>595</v>
      </c>
      <c r="E423" s="4271" t="s">
        <v>597</v>
      </c>
      <c r="F423" s="848"/>
      <c r="G423" s="848"/>
      <c r="H423" s="848"/>
      <c r="I423" s="848"/>
      <c r="J423" s="848"/>
      <c r="K423" s="848"/>
      <c r="L423" s="848"/>
      <c r="M423" s="848"/>
      <c r="N423" s="848"/>
      <c r="O423" s="848"/>
      <c r="P423" s="4291"/>
    </row>
    <row r="424" spans="1:16" ht="22" customHeight="1" x14ac:dyDescent="0.35">
      <c r="A424" s="5189"/>
      <c r="B424" s="5192"/>
      <c r="C424" s="5197" t="s">
        <v>598</v>
      </c>
      <c r="D424" s="968" t="s">
        <v>599</v>
      </c>
      <c r="E424" s="4268" t="s">
        <v>573</v>
      </c>
      <c r="F424" s="968"/>
      <c r="G424" s="968"/>
      <c r="H424" s="968"/>
      <c r="I424" s="968"/>
      <c r="J424" s="968"/>
      <c r="K424" s="968"/>
      <c r="L424" s="968"/>
      <c r="M424" s="968"/>
      <c r="N424" s="968"/>
      <c r="O424" s="968"/>
      <c r="P424" s="4287"/>
    </row>
    <row r="425" spans="1:16" ht="22" customHeight="1" x14ac:dyDescent="0.35">
      <c r="A425" s="5189"/>
      <c r="B425" s="5192"/>
      <c r="C425" s="5195"/>
      <c r="D425" s="967" t="s">
        <v>320</v>
      </c>
      <c r="E425" s="4272" t="s">
        <v>50</v>
      </c>
      <c r="F425" s="967"/>
      <c r="G425" s="967"/>
      <c r="H425" s="967"/>
      <c r="I425" s="967"/>
      <c r="J425" s="967"/>
      <c r="K425" s="967"/>
      <c r="L425" s="967"/>
      <c r="M425" s="967"/>
      <c r="N425" s="967"/>
      <c r="O425" s="967"/>
      <c r="P425" s="4290"/>
    </row>
    <row r="426" spans="1:16" ht="22" customHeight="1" thickBot="1" x14ac:dyDescent="0.4">
      <c r="A426" s="5189"/>
      <c r="B426" s="5192"/>
      <c r="C426" s="5196"/>
      <c r="D426" s="848" t="s">
        <v>600</v>
      </c>
      <c r="E426" s="4271" t="s">
        <v>601</v>
      </c>
      <c r="F426" s="848"/>
      <c r="G426" s="848"/>
      <c r="H426" s="848"/>
      <c r="I426" s="848"/>
      <c r="J426" s="848"/>
      <c r="K426" s="848"/>
      <c r="L426" s="848"/>
      <c r="M426" s="848"/>
      <c r="N426" s="848"/>
      <c r="O426" s="848"/>
      <c r="P426" s="4291"/>
    </row>
    <row r="427" spans="1:16" ht="22" customHeight="1" x14ac:dyDescent="0.35">
      <c r="A427" s="5189"/>
      <c r="B427" s="5192"/>
      <c r="C427" s="5197" t="s">
        <v>602</v>
      </c>
      <c r="D427" s="968" t="s">
        <v>603</v>
      </c>
      <c r="E427" s="4268" t="s">
        <v>604</v>
      </c>
      <c r="F427" s="968"/>
      <c r="G427" s="968"/>
      <c r="H427" s="968"/>
      <c r="I427" s="968"/>
      <c r="J427" s="968"/>
      <c r="K427" s="968"/>
      <c r="L427" s="968"/>
      <c r="M427" s="968"/>
      <c r="N427" s="968"/>
      <c r="O427" s="968"/>
      <c r="P427" s="4287"/>
    </row>
    <row r="428" spans="1:16" ht="22" customHeight="1" x14ac:dyDescent="0.35">
      <c r="A428" s="5189"/>
      <c r="B428" s="5192"/>
      <c r="C428" s="5195"/>
      <c r="D428" s="967" t="s">
        <v>320</v>
      </c>
      <c r="E428" s="4272" t="s">
        <v>50</v>
      </c>
      <c r="F428" s="967"/>
      <c r="G428" s="967"/>
      <c r="H428" s="967"/>
      <c r="I428" s="967"/>
      <c r="J428" s="967"/>
      <c r="K428" s="967"/>
      <c r="L428" s="967"/>
      <c r="M428" s="967"/>
      <c r="N428" s="967"/>
      <c r="O428" s="967"/>
      <c r="P428" s="4290"/>
    </row>
    <row r="429" spans="1:16" ht="22" customHeight="1" thickBot="1" x14ac:dyDescent="0.4">
      <c r="A429" s="5189"/>
      <c r="B429" s="5192"/>
      <c r="C429" s="5196"/>
      <c r="D429" s="848" t="s">
        <v>605</v>
      </c>
      <c r="E429" s="4271" t="s">
        <v>606</v>
      </c>
      <c r="F429" s="848"/>
      <c r="G429" s="848"/>
      <c r="H429" s="848"/>
      <c r="I429" s="848"/>
      <c r="J429" s="848"/>
      <c r="K429" s="848"/>
      <c r="L429" s="848"/>
      <c r="M429" s="848"/>
      <c r="N429" s="848"/>
      <c r="O429" s="848"/>
      <c r="P429" s="4291"/>
    </row>
    <row r="430" spans="1:16" ht="22" customHeight="1" x14ac:dyDescent="0.35">
      <c r="A430" s="5189"/>
      <c r="B430" s="5192"/>
      <c r="C430" s="5197" t="s">
        <v>607</v>
      </c>
      <c r="D430" s="968" t="s">
        <v>608</v>
      </c>
      <c r="E430" s="4268" t="s">
        <v>609</v>
      </c>
      <c r="F430" s="4276"/>
      <c r="G430" s="4277"/>
      <c r="H430" s="4277"/>
      <c r="I430" s="4277"/>
      <c r="J430" s="4277"/>
      <c r="K430" s="4277"/>
      <c r="L430" s="4277"/>
      <c r="M430" s="4277"/>
      <c r="N430" s="4277"/>
      <c r="O430" s="4277"/>
      <c r="P430" s="4293"/>
    </row>
    <row r="431" spans="1:16" ht="22" customHeight="1" x14ac:dyDescent="0.35">
      <c r="A431" s="5189"/>
      <c r="B431" s="5192"/>
      <c r="C431" s="5195"/>
      <c r="D431" s="967" t="s">
        <v>320</v>
      </c>
      <c r="E431" s="4272" t="s">
        <v>50</v>
      </c>
      <c r="F431" s="4278"/>
      <c r="G431" s="967"/>
      <c r="H431" s="967"/>
      <c r="I431" s="967"/>
      <c r="J431" s="967"/>
      <c r="K431" s="967"/>
      <c r="L431" s="967"/>
      <c r="M431" s="967"/>
      <c r="N431" s="967"/>
      <c r="O431" s="967"/>
      <c r="P431" s="4290"/>
    </row>
    <row r="432" spans="1:16" ht="22" customHeight="1" thickBot="1" x14ac:dyDescent="0.4">
      <c r="A432" s="5189"/>
      <c r="B432" s="5193"/>
      <c r="C432" s="5198"/>
      <c r="D432" s="854" t="s">
        <v>610</v>
      </c>
      <c r="E432" s="4273" t="s">
        <v>611</v>
      </c>
      <c r="F432" s="4279"/>
      <c r="G432" s="854"/>
      <c r="H432" s="854"/>
      <c r="I432" s="854"/>
      <c r="J432" s="854"/>
      <c r="K432" s="854"/>
      <c r="L432" s="854"/>
      <c r="M432" s="854"/>
      <c r="N432" s="854"/>
      <c r="O432" s="854"/>
      <c r="P432" s="4292"/>
    </row>
    <row r="433" spans="1:16" ht="22" customHeight="1" thickTop="1" x14ac:dyDescent="0.35">
      <c r="A433" s="5189"/>
      <c r="B433" s="5199" t="s">
        <v>612</v>
      </c>
      <c r="C433" s="5200" t="s">
        <v>613</v>
      </c>
      <c r="D433" s="968" t="s">
        <v>596</v>
      </c>
      <c r="E433" s="4268" t="s">
        <v>520</v>
      </c>
      <c r="F433" s="967"/>
      <c r="G433" s="967"/>
      <c r="H433" s="967"/>
      <c r="I433" s="967"/>
      <c r="J433" s="967"/>
      <c r="K433" s="967"/>
      <c r="L433" s="967"/>
      <c r="M433" s="967"/>
      <c r="N433" s="967"/>
      <c r="O433" s="967"/>
      <c r="P433" s="4290"/>
    </row>
    <row r="434" spans="1:16" ht="22" customHeight="1" x14ac:dyDescent="0.35">
      <c r="A434" s="5189"/>
      <c r="B434" s="5192"/>
      <c r="C434" s="5195"/>
      <c r="D434" s="967" t="s">
        <v>614</v>
      </c>
      <c r="E434" s="4272" t="s">
        <v>615</v>
      </c>
      <c r="F434" s="967"/>
      <c r="G434" s="967"/>
      <c r="H434" s="967"/>
      <c r="I434" s="967"/>
      <c r="J434" s="967"/>
      <c r="K434" s="967"/>
      <c r="L434" s="967"/>
      <c r="M434" s="967"/>
      <c r="N434" s="967"/>
      <c r="O434" s="967"/>
      <c r="P434" s="4290"/>
    </row>
    <row r="435" spans="1:16" ht="22" customHeight="1" thickBot="1" x14ac:dyDescent="0.4">
      <c r="A435" s="5189"/>
      <c r="B435" s="5192"/>
      <c r="C435" s="5196"/>
      <c r="D435" s="848" t="s">
        <v>613</v>
      </c>
      <c r="E435" s="4271" t="s">
        <v>616</v>
      </c>
      <c r="F435" s="848"/>
      <c r="G435" s="848"/>
      <c r="H435" s="848"/>
      <c r="I435" s="848"/>
      <c r="J435" s="848"/>
      <c r="K435" s="848"/>
      <c r="L435" s="848"/>
      <c r="M435" s="848"/>
      <c r="N435" s="848"/>
      <c r="O435" s="848"/>
      <c r="P435" s="4291"/>
    </row>
    <row r="436" spans="1:16" ht="22" customHeight="1" x14ac:dyDescent="0.35">
      <c r="A436" s="5189"/>
      <c r="B436" s="5192"/>
      <c r="C436" s="5197" t="s">
        <v>617</v>
      </c>
      <c r="D436" s="968" t="s">
        <v>599</v>
      </c>
      <c r="E436" s="4268" t="s">
        <v>573</v>
      </c>
      <c r="F436" s="4276"/>
      <c r="G436" s="4277"/>
      <c r="H436" s="4277"/>
      <c r="I436" s="4277"/>
      <c r="J436" s="4277"/>
      <c r="K436" s="4277"/>
      <c r="L436" s="4277"/>
      <c r="M436" s="4277"/>
      <c r="N436" s="4277"/>
      <c r="O436" s="4277"/>
      <c r="P436" s="4293"/>
    </row>
    <row r="437" spans="1:16" ht="22" customHeight="1" x14ac:dyDescent="0.35">
      <c r="A437" s="5189"/>
      <c r="B437" s="5192"/>
      <c r="C437" s="5195"/>
      <c r="D437" s="967" t="s">
        <v>614</v>
      </c>
      <c r="E437" s="4272" t="s">
        <v>615</v>
      </c>
      <c r="F437" s="4278"/>
      <c r="G437" s="967"/>
      <c r="H437" s="967"/>
      <c r="I437" s="967"/>
      <c r="J437" s="967"/>
      <c r="K437" s="967"/>
      <c r="L437" s="967"/>
      <c r="M437" s="967"/>
      <c r="N437" s="967"/>
      <c r="O437" s="967"/>
      <c r="P437" s="4290"/>
    </row>
    <row r="438" spans="1:16" ht="22" customHeight="1" thickBot="1" x14ac:dyDescent="0.4">
      <c r="A438" s="5189"/>
      <c r="B438" s="5192"/>
      <c r="C438" s="5198"/>
      <c r="D438" s="854" t="s">
        <v>617</v>
      </c>
      <c r="E438" s="4273" t="s">
        <v>618</v>
      </c>
      <c r="F438" s="4279"/>
      <c r="G438" s="854"/>
      <c r="H438" s="854"/>
      <c r="I438" s="854"/>
      <c r="J438" s="854"/>
      <c r="K438" s="854"/>
      <c r="L438" s="854"/>
      <c r="M438" s="854"/>
      <c r="N438" s="854"/>
      <c r="O438" s="854"/>
      <c r="P438" s="4292"/>
    </row>
    <row r="439" spans="1:16" ht="22" customHeight="1" thickTop="1" x14ac:dyDescent="0.35">
      <c r="A439" s="5189"/>
      <c r="B439" s="5192"/>
      <c r="C439" s="5200" t="s">
        <v>619</v>
      </c>
      <c r="D439" s="968" t="s">
        <v>620</v>
      </c>
      <c r="E439" s="4268" t="s">
        <v>621</v>
      </c>
      <c r="F439" s="4276"/>
      <c r="G439" s="4277"/>
      <c r="H439" s="4277"/>
      <c r="I439" s="4277"/>
      <c r="J439" s="4277"/>
      <c r="K439" s="4277"/>
      <c r="L439" s="4277"/>
      <c r="M439" s="4277"/>
      <c r="N439" s="4277"/>
      <c r="O439" s="4277"/>
      <c r="P439" s="4293"/>
    </row>
    <row r="440" spans="1:16" ht="22" customHeight="1" x14ac:dyDescent="0.35">
      <c r="A440" s="5189"/>
      <c r="B440" s="5192"/>
      <c r="C440" s="5195"/>
      <c r="D440" s="967" t="s">
        <v>560</v>
      </c>
      <c r="E440" s="914" t="s">
        <v>3222</v>
      </c>
      <c r="F440" s="4278"/>
      <c r="G440" s="967"/>
      <c r="H440" s="967"/>
      <c r="I440" s="967"/>
      <c r="J440" s="967"/>
      <c r="K440" s="967"/>
      <c r="L440" s="967"/>
      <c r="M440" s="967"/>
      <c r="N440" s="967"/>
      <c r="O440" s="967"/>
      <c r="P440" s="4290"/>
    </row>
    <row r="441" spans="1:16" ht="22" customHeight="1" thickBot="1" x14ac:dyDescent="0.4">
      <c r="A441" s="5190"/>
      <c r="B441" s="5193"/>
      <c r="C441" s="5198"/>
      <c r="D441" s="854" t="s">
        <v>619</v>
      </c>
      <c r="E441" s="4273" t="s">
        <v>623</v>
      </c>
      <c r="F441" s="4279"/>
      <c r="G441" s="854"/>
      <c r="H441" s="854"/>
      <c r="I441" s="854"/>
      <c r="J441" s="854"/>
      <c r="K441" s="854"/>
      <c r="L441" s="854"/>
      <c r="M441" s="854"/>
      <c r="N441" s="854"/>
      <c r="O441" s="854"/>
      <c r="P441" s="4292"/>
    </row>
    <row r="442" spans="1:16" ht="22" customHeight="1" thickTop="1" x14ac:dyDescent="0.35">
      <c r="A442" s="867"/>
      <c r="B442" s="69"/>
      <c r="C442" s="71"/>
      <c r="D442" s="1"/>
      <c r="E442" s="1"/>
    </row>
    <row r="443" spans="1:16" ht="22" customHeight="1" x14ac:dyDescent="0.35">
      <c r="A443" s="5188" t="s">
        <v>624</v>
      </c>
      <c r="B443" s="5201"/>
      <c r="C443" s="5194" t="s">
        <v>186</v>
      </c>
      <c r="D443" s="968" t="s">
        <v>567</v>
      </c>
      <c r="E443" s="4268" t="s">
        <v>520</v>
      </c>
      <c r="F443" s="968"/>
      <c r="G443" s="968"/>
      <c r="H443" s="968"/>
      <c r="I443" s="968"/>
      <c r="J443" s="968"/>
      <c r="K443" s="968"/>
      <c r="L443" s="968"/>
      <c r="M443" s="968"/>
      <c r="N443" s="968"/>
      <c r="O443" s="968"/>
      <c r="P443" s="4287"/>
    </row>
    <row r="444" spans="1:16" ht="22" customHeight="1" x14ac:dyDescent="0.35">
      <c r="A444" s="5189"/>
      <c r="B444" s="5202"/>
      <c r="C444" s="5195"/>
      <c r="D444" s="967" t="s">
        <v>634</v>
      </c>
      <c r="E444" s="4272" t="s">
        <v>635</v>
      </c>
      <c r="F444" s="967"/>
      <c r="G444" s="967"/>
      <c r="H444" s="967"/>
      <c r="I444" s="967"/>
      <c r="J444" s="967"/>
      <c r="K444" s="967"/>
      <c r="L444" s="967"/>
      <c r="M444" s="967"/>
      <c r="N444" s="967"/>
      <c r="O444" s="967"/>
      <c r="P444" s="4290"/>
    </row>
    <row r="445" spans="1:16" ht="22" customHeight="1" thickBot="1" x14ac:dyDescent="0.4">
      <c r="A445" s="5189"/>
      <c r="B445" s="5202"/>
      <c r="C445" s="5196"/>
      <c r="D445" s="848" t="s">
        <v>186</v>
      </c>
      <c r="E445" s="4271" t="s">
        <v>185</v>
      </c>
      <c r="F445" s="848"/>
      <c r="G445" s="848"/>
      <c r="H445" s="848"/>
      <c r="I445" s="848"/>
      <c r="J445" s="848"/>
      <c r="K445" s="848"/>
      <c r="L445" s="848"/>
      <c r="M445" s="848"/>
      <c r="N445" s="848"/>
      <c r="O445" s="848"/>
      <c r="P445" s="4291"/>
    </row>
    <row r="446" spans="1:16" ht="22" customHeight="1" x14ac:dyDescent="0.35">
      <c r="A446" s="5189"/>
      <c r="B446" s="5202"/>
      <c r="C446" s="5197" t="s">
        <v>188</v>
      </c>
      <c r="D446" s="968" t="s">
        <v>2002</v>
      </c>
      <c r="E446" s="4268" t="s">
        <v>573</v>
      </c>
      <c r="F446" s="968"/>
      <c r="G446" s="968"/>
      <c r="H446" s="968"/>
      <c r="I446" s="968"/>
      <c r="J446" s="968"/>
      <c r="K446" s="968"/>
      <c r="L446" s="968"/>
      <c r="M446" s="968"/>
      <c r="N446" s="968"/>
      <c r="O446" s="968"/>
      <c r="P446" s="4287"/>
    </row>
    <row r="447" spans="1:16" ht="22" customHeight="1" x14ac:dyDescent="0.35">
      <c r="A447" s="5189"/>
      <c r="B447" s="5202"/>
      <c r="C447" s="5195"/>
      <c r="D447" s="967" t="s">
        <v>634</v>
      </c>
      <c r="E447" s="4272" t="s">
        <v>635</v>
      </c>
      <c r="F447" s="967"/>
      <c r="G447" s="967"/>
      <c r="H447" s="967"/>
      <c r="I447" s="967"/>
      <c r="J447" s="967"/>
      <c r="K447" s="967"/>
      <c r="L447" s="967"/>
      <c r="M447" s="967"/>
      <c r="N447" s="967"/>
      <c r="O447" s="967"/>
      <c r="P447" s="4290"/>
    </row>
    <row r="448" spans="1:16" ht="22" customHeight="1" thickBot="1" x14ac:dyDescent="0.4">
      <c r="A448" s="5189"/>
      <c r="B448" s="5202"/>
      <c r="C448" s="5196"/>
      <c r="D448" s="848" t="s">
        <v>188</v>
      </c>
      <c r="E448" s="4271" t="s">
        <v>187</v>
      </c>
      <c r="F448" s="848"/>
      <c r="G448" s="848"/>
      <c r="H448" s="848"/>
      <c r="I448" s="848"/>
      <c r="J448" s="848"/>
      <c r="K448" s="848"/>
      <c r="L448" s="848"/>
      <c r="M448" s="848"/>
      <c r="N448" s="848"/>
      <c r="O448" s="848"/>
      <c r="P448" s="4291"/>
    </row>
    <row r="449" spans="1:16" ht="22" customHeight="1" x14ac:dyDescent="0.35">
      <c r="A449" s="5189"/>
      <c r="B449" s="5202"/>
      <c r="C449" s="5194" t="s">
        <v>625</v>
      </c>
      <c r="D449" s="968" t="s">
        <v>626</v>
      </c>
      <c r="E449" s="4268" t="s">
        <v>520</v>
      </c>
      <c r="F449" s="968"/>
      <c r="G449" s="968"/>
      <c r="H449" s="968"/>
      <c r="I449" s="968"/>
      <c r="J449" s="968"/>
      <c r="K449" s="968"/>
      <c r="L449" s="968"/>
      <c r="M449" s="968"/>
      <c r="N449" s="968"/>
      <c r="O449" s="968"/>
      <c r="P449" s="4287"/>
    </row>
    <row r="450" spans="1:16" ht="22" customHeight="1" x14ac:dyDescent="0.35">
      <c r="A450" s="5189"/>
      <c r="B450" s="5202"/>
      <c r="C450" s="5195"/>
      <c r="D450" s="967" t="s">
        <v>627</v>
      </c>
      <c r="E450" s="914" t="s">
        <v>628</v>
      </c>
      <c r="F450" s="967"/>
      <c r="G450" s="967"/>
      <c r="H450" s="967"/>
      <c r="I450" s="967"/>
      <c r="J450" s="967"/>
      <c r="K450" s="967"/>
      <c r="L450" s="967"/>
      <c r="M450" s="967"/>
      <c r="N450" s="967"/>
      <c r="O450" s="967"/>
      <c r="P450" s="4290"/>
    </row>
    <row r="451" spans="1:16" ht="22" customHeight="1" thickBot="1" x14ac:dyDescent="0.4">
      <c r="A451" s="5189"/>
      <c r="B451" s="5202"/>
      <c r="C451" s="5196"/>
      <c r="D451" s="848" t="s">
        <v>629</v>
      </c>
      <c r="E451" s="4271" t="s">
        <v>630</v>
      </c>
      <c r="F451" s="848"/>
      <c r="G451" s="848"/>
      <c r="H451" s="848"/>
      <c r="I451" s="848"/>
      <c r="J451" s="848"/>
      <c r="K451" s="848"/>
      <c r="L451" s="848"/>
      <c r="M451" s="848"/>
      <c r="N451" s="848"/>
      <c r="O451" s="848"/>
      <c r="P451" s="4291"/>
    </row>
    <row r="452" spans="1:16" ht="22" customHeight="1" x14ac:dyDescent="0.35">
      <c r="A452" s="5189"/>
      <c r="B452" s="5202"/>
      <c r="C452" s="5197" t="s">
        <v>631</v>
      </c>
      <c r="D452" s="968" t="s">
        <v>632</v>
      </c>
      <c r="E452" s="973" t="s">
        <v>3223</v>
      </c>
      <c r="F452" s="968"/>
      <c r="G452" s="968"/>
      <c r="H452" s="968"/>
      <c r="I452" s="968"/>
      <c r="J452" s="968"/>
      <c r="K452" s="968"/>
      <c r="L452" s="968"/>
      <c r="M452" s="968"/>
      <c r="N452" s="968"/>
      <c r="O452" s="968"/>
      <c r="P452" s="4287"/>
    </row>
    <row r="453" spans="1:16" ht="22" customHeight="1" x14ac:dyDescent="0.35">
      <c r="A453" s="5189"/>
      <c r="B453" s="5202"/>
      <c r="C453" s="5195"/>
      <c r="D453" s="967" t="s">
        <v>634</v>
      </c>
      <c r="E453" s="4272" t="s">
        <v>635</v>
      </c>
      <c r="F453" s="967"/>
      <c r="G453" s="967"/>
      <c r="H453" s="967"/>
      <c r="I453" s="967"/>
      <c r="J453" s="967"/>
      <c r="K453" s="967"/>
      <c r="L453" s="967"/>
      <c r="M453" s="967"/>
      <c r="N453" s="967"/>
      <c r="O453" s="967"/>
      <c r="P453" s="4290"/>
    </row>
    <row r="454" spans="1:16" ht="22" customHeight="1" thickBot="1" x14ac:dyDescent="0.4">
      <c r="A454" s="5189"/>
      <c r="B454" s="5202"/>
      <c r="C454" s="5196"/>
      <c r="D454" s="848" t="s">
        <v>636</v>
      </c>
      <c r="E454" s="4271" t="s">
        <v>637</v>
      </c>
      <c r="F454" s="848"/>
      <c r="G454" s="848"/>
      <c r="H454" s="848"/>
      <c r="I454" s="848"/>
      <c r="J454" s="848"/>
      <c r="K454" s="848"/>
      <c r="L454" s="848"/>
      <c r="M454" s="848"/>
      <c r="N454" s="848"/>
      <c r="O454" s="848"/>
      <c r="P454" s="4291"/>
    </row>
    <row r="455" spans="1:16" ht="22" customHeight="1" x14ac:dyDescent="0.35">
      <c r="A455" s="5189"/>
      <c r="B455" s="5202"/>
      <c r="C455" s="5197" t="s">
        <v>638</v>
      </c>
      <c r="D455" s="968" t="s">
        <v>639</v>
      </c>
      <c r="E455" s="973" t="s">
        <v>3223</v>
      </c>
      <c r="F455" s="968"/>
      <c r="G455" s="968"/>
      <c r="H455" s="968"/>
      <c r="I455" s="968"/>
      <c r="J455" s="968"/>
      <c r="K455" s="968"/>
      <c r="L455" s="968"/>
      <c r="M455" s="968"/>
      <c r="N455" s="968"/>
      <c r="O455" s="968"/>
      <c r="P455" s="4287"/>
    </row>
    <row r="456" spans="1:16" ht="22" customHeight="1" x14ac:dyDescent="0.35">
      <c r="A456" s="5189"/>
      <c r="B456" s="5202"/>
      <c r="C456" s="5195"/>
      <c r="D456" s="967" t="s">
        <v>640</v>
      </c>
      <c r="E456" s="4272" t="s">
        <v>474</v>
      </c>
      <c r="F456" s="967"/>
      <c r="G456" s="967"/>
      <c r="H456" s="967"/>
      <c r="I456" s="967"/>
      <c r="J456" s="967"/>
      <c r="K456" s="967"/>
      <c r="L456" s="967"/>
      <c r="M456" s="967"/>
      <c r="N456" s="967"/>
      <c r="O456" s="967"/>
      <c r="P456" s="4290"/>
    </row>
    <row r="457" spans="1:16" ht="22" customHeight="1" thickBot="1" x14ac:dyDescent="0.4">
      <c r="A457" s="5189"/>
      <c r="B457" s="5202"/>
      <c r="C457" s="5196"/>
      <c r="D457" s="848" t="s">
        <v>642</v>
      </c>
      <c r="E457" s="4271" t="s">
        <v>643</v>
      </c>
      <c r="F457" s="848"/>
      <c r="G457" s="848"/>
      <c r="H457" s="848"/>
      <c r="I457" s="848"/>
      <c r="J457" s="848"/>
      <c r="K457" s="848"/>
      <c r="L457" s="848"/>
      <c r="M457" s="848"/>
      <c r="N457" s="848"/>
      <c r="O457" s="848"/>
      <c r="P457" s="4291"/>
    </row>
    <row r="458" spans="1:16" ht="22" customHeight="1" x14ac:dyDescent="0.35">
      <c r="A458" s="5189"/>
      <c r="B458" s="5202"/>
      <c r="C458" s="5197" t="s">
        <v>644</v>
      </c>
      <c r="D458" s="967" t="s">
        <v>634</v>
      </c>
      <c r="E458" s="4272" t="s">
        <v>645</v>
      </c>
      <c r="F458" s="968"/>
      <c r="G458" s="968"/>
      <c r="H458" s="968"/>
      <c r="I458" s="968"/>
      <c r="J458" s="968"/>
      <c r="K458" s="968"/>
      <c r="L458" s="968"/>
      <c r="M458" s="968"/>
      <c r="N458" s="968"/>
      <c r="O458" s="968"/>
      <c r="P458" s="4287"/>
    </row>
    <row r="459" spans="1:16" ht="22" customHeight="1" x14ac:dyDescent="0.35">
      <c r="A459" s="5189"/>
      <c r="B459" s="5202"/>
      <c r="C459" s="5195"/>
      <c r="D459" s="967" t="s">
        <v>646</v>
      </c>
      <c r="E459" s="4272" t="s">
        <v>474</v>
      </c>
      <c r="F459" s="967"/>
      <c r="G459" s="967"/>
      <c r="H459" s="967"/>
      <c r="I459" s="967"/>
      <c r="J459" s="967"/>
      <c r="K459" s="967"/>
      <c r="L459" s="967"/>
      <c r="M459" s="967"/>
      <c r="N459" s="967"/>
      <c r="O459" s="967"/>
      <c r="P459" s="4290"/>
    </row>
    <row r="460" spans="1:16" ht="22" customHeight="1" thickBot="1" x14ac:dyDescent="0.4">
      <c r="A460" s="5189"/>
      <c r="B460" s="5202"/>
      <c r="C460" s="5196"/>
      <c r="D460" s="848" t="s">
        <v>647</v>
      </c>
      <c r="E460" s="4271" t="s">
        <v>648</v>
      </c>
      <c r="F460" s="848"/>
      <c r="G460" s="848"/>
      <c r="H460" s="848"/>
      <c r="I460" s="848"/>
      <c r="J460" s="848"/>
      <c r="K460" s="848"/>
      <c r="L460" s="848"/>
      <c r="M460" s="848"/>
      <c r="N460" s="848"/>
      <c r="O460" s="848"/>
      <c r="P460" s="4291"/>
    </row>
    <row r="461" spans="1:16" ht="22" customHeight="1" x14ac:dyDescent="0.35">
      <c r="A461" s="5189"/>
      <c r="B461" s="5202"/>
      <c r="C461" s="5197" t="s">
        <v>649</v>
      </c>
      <c r="D461" s="968" t="s">
        <v>634</v>
      </c>
      <c r="E461" s="4268" t="s">
        <v>635</v>
      </c>
      <c r="F461" s="968"/>
      <c r="G461" s="968"/>
      <c r="H461" s="968"/>
      <c r="I461" s="968"/>
      <c r="J461" s="968"/>
      <c r="K461" s="968"/>
      <c r="L461" s="968"/>
      <c r="M461" s="968"/>
      <c r="N461" s="968"/>
      <c r="O461" s="968"/>
      <c r="P461" s="4287"/>
    </row>
    <row r="462" spans="1:16" ht="22" customHeight="1" x14ac:dyDescent="0.35">
      <c r="A462" s="5189"/>
      <c r="B462" s="5202"/>
      <c r="C462" s="5195"/>
      <c r="D462" s="967" t="s">
        <v>650</v>
      </c>
      <c r="E462" s="4272" t="s">
        <v>651</v>
      </c>
      <c r="F462" s="967"/>
      <c r="G462" s="967"/>
      <c r="H462" s="967"/>
      <c r="I462" s="967"/>
      <c r="J462" s="967"/>
      <c r="K462" s="967"/>
      <c r="L462" s="967"/>
      <c r="M462" s="967"/>
      <c r="N462" s="967"/>
      <c r="O462" s="967"/>
      <c r="P462" s="4290"/>
    </row>
    <row r="463" spans="1:16" ht="22" customHeight="1" thickBot="1" x14ac:dyDescent="0.4">
      <c r="A463" s="5189"/>
      <c r="B463" s="5202"/>
      <c r="C463" s="5196"/>
      <c r="D463" s="848" t="s">
        <v>652</v>
      </c>
      <c r="E463" s="4271" t="s">
        <v>653</v>
      </c>
      <c r="F463" s="848"/>
      <c r="G463" s="848"/>
      <c r="H463" s="848"/>
      <c r="I463" s="848"/>
      <c r="J463" s="848"/>
      <c r="K463" s="848"/>
      <c r="L463" s="848"/>
      <c r="M463" s="848"/>
      <c r="N463" s="848"/>
      <c r="O463" s="848"/>
      <c r="P463" s="4291"/>
    </row>
    <row r="464" spans="1:16" ht="22" customHeight="1" x14ac:dyDescent="0.35">
      <c r="A464" s="5189"/>
      <c r="B464" s="5202"/>
      <c r="C464" s="5197" t="s">
        <v>654</v>
      </c>
      <c r="D464" s="968" t="s">
        <v>655</v>
      </c>
      <c r="E464" s="973" t="s">
        <v>3224</v>
      </c>
      <c r="F464" s="968"/>
      <c r="G464" s="968"/>
      <c r="H464" s="968"/>
      <c r="I464" s="968"/>
      <c r="J464" s="968"/>
      <c r="K464" s="968"/>
      <c r="L464" s="968"/>
      <c r="M464" s="968"/>
      <c r="N464" s="968"/>
      <c r="O464" s="968"/>
      <c r="P464" s="4287"/>
    </row>
    <row r="465" spans="1:16" ht="22" customHeight="1" x14ac:dyDescent="0.35">
      <c r="A465" s="5189"/>
      <c r="B465" s="5202"/>
      <c r="C465" s="5195"/>
      <c r="D465" s="967" t="s">
        <v>657</v>
      </c>
      <c r="E465" s="4275" t="s">
        <v>3017</v>
      </c>
      <c r="F465" s="967"/>
      <c r="G465" s="967"/>
      <c r="H465" s="967"/>
      <c r="I465" s="967"/>
      <c r="J465" s="967"/>
      <c r="K465" s="967"/>
      <c r="L465" s="967"/>
      <c r="M465" s="967"/>
      <c r="N465" s="967"/>
      <c r="O465" s="967"/>
      <c r="P465" s="4290"/>
    </row>
    <row r="466" spans="1:16" ht="22" customHeight="1" thickBot="1" x14ac:dyDescent="0.4">
      <c r="A466" s="5189"/>
      <c r="B466" s="5202"/>
      <c r="C466" s="5196"/>
      <c r="D466" s="848" t="s">
        <v>659</v>
      </c>
      <c r="E466" s="4271" t="s">
        <v>660</v>
      </c>
      <c r="F466" s="848"/>
      <c r="G466" s="848"/>
      <c r="H466" s="848"/>
      <c r="I466" s="848"/>
      <c r="J466" s="848"/>
      <c r="K466" s="848"/>
      <c r="L466" s="848"/>
      <c r="M466" s="848"/>
      <c r="N466" s="848"/>
      <c r="O466" s="848"/>
      <c r="P466" s="4291"/>
    </row>
    <row r="467" spans="1:16" ht="22" customHeight="1" x14ac:dyDescent="0.35">
      <c r="A467" s="5189"/>
      <c r="B467" s="5202"/>
      <c r="C467" s="5197" t="s">
        <v>661</v>
      </c>
      <c r="D467" s="967" t="s">
        <v>662</v>
      </c>
      <c r="E467" s="914" t="s">
        <v>663</v>
      </c>
      <c r="F467" s="968"/>
      <c r="G467" s="968"/>
      <c r="H467" s="968"/>
      <c r="I467" s="968"/>
      <c r="J467" s="968"/>
      <c r="K467" s="968"/>
      <c r="L467" s="968"/>
      <c r="M467" s="968"/>
      <c r="N467" s="968"/>
      <c r="O467" s="968"/>
      <c r="P467" s="4287"/>
    </row>
    <row r="468" spans="1:16" ht="22" customHeight="1" x14ac:dyDescent="0.35">
      <c r="A468" s="5189"/>
      <c r="B468" s="5202"/>
      <c r="C468" s="5195"/>
      <c r="D468" s="967" t="s">
        <v>532</v>
      </c>
      <c r="E468" s="4272" t="s">
        <v>432</v>
      </c>
      <c r="F468" s="967"/>
      <c r="G468" s="967"/>
      <c r="H468" s="967"/>
      <c r="I468" s="967"/>
      <c r="J468" s="967"/>
      <c r="K468" s="967"/>
      <c r="L468" s="967"/>
      <c r="M468" s="967"/>
      <c r="N468" s="967"/>
      <c r="O468" s="967"/>
      <c r="P468" s="4290"/>
    </row>
    <row r="469" spans="1:16" ht="22" customHeight="1" thickBot="1" x14ac:dyDescent="0.4">
      <c r="A469" s="5190"/>
      <c r="B469" s="5203"/>
      <c r="C469" s="5198"/>
      <c r="D469" s="854" t="s">
        <v>661</v>
      </c>
      <c r="E469" s="4273" t="s">
        <v>664</v>
      </c>
      <c r="F469" s="854"/>
      <c r="G469" s="854"/>
      <c r="H469" s="854"/>
      <c r="I469" s="854"/>
      <c r="J469" s="854"/>
      <c r="K469" s="854"/>
      <c r="L469" s="854"/>
      <c r="M469" s="854"/>
      <c r="N469" s="854"/>
      <c r="O469" s="854"/>
      <c r="P469" s="4292"/>
    </row>
    <row r="470" spans="1:16" ht="22" customHeight="1" thickTop="1" x14ac:dyDescent="0.35"/>
  </sheetData>
  <protectedRanges>
    <protectedRange sqref="G3:K15" name="Plage1"/>
    <protectedRange sqref="G29:H29 G38:H38 G54:H55 G60:H60 G46:H47 G74:H74 G68:H68 G72:H72 G16:H18 J29 J38 J54:J55 J60 J46:J47 J74 J68 J72 J16:J18" name="Plage1_1"/>
    <protectedRange sqref="G28:H28 G48:H53 G39:H45 G30:H37 G73:H73 G69:H71 G61:H67 G56:H59 J28 J48:J53 J39:J45 J30:J37 J73 J69:J71 J61:J67 J56:J59" name="Plage1_1_1"/>
    <protectedRange sqref="G19:H27 J19:J27" name="Plage1_1_1_1"/>
    <protectedRange sqref="G75:H147 J75:J147" name="Plage1_2"/>
    <protectedRange sqref="G148:H149 J148:J149" name="Plage1_2_1"/>
    <protectedRange sqref="G235:H236 J235:J236" name="Plage1_3"/>
    <protectedRange sqref="G237:H237 G150:H234 J237 J150:J234" name="Plage1_2_2"/>
    <protectedRange sqref="G239:J241 H251:H285 G251:G299 I251:J299 G243:J250 H287:H299" name="Plage1_4"/>
    <protectedRange sqref="G242:J242" name="Plage1_2_3"/>
    <protectedRange sqref="I27 I36 I52:I53 I56 I44:I45 I74 I66 I70 I16:I18" name="Plage1_5"/>
    <protectedRange sqref="I26 I46:I51 I37:I43 I67:I69 I28:I35 I71 I57:I65 I54:I55" name="Plage1_1_2"/>
    <protectedRange sqref="I72:I73 I19:I25" name="Plage1_1_1_2"/>
    <protectedRange sqref="K27 K36 K52:K53 K56 K43:K45 K74 K66 K70 K16:K18" name="Plage1_6"/>
    <protectedRange sqref="K26 K46:K51 K37:K42 K67:K69 K29:K35 K71 K57:K65 K54:K55" name="Plage1_1_3"/>
    <protectedRange sqref="K28 K72:K73 K19:K25" name="Plage1_1_1_3"/>
    <protectedRange sqref="I75:I147" name="Plage1_2_4"/>
    <protectedRange sqref="I148:I149" name="Plage1_2_1_1"/>
    <protectedRange sqref="K75:K147" name="Plage1_2_5"/>
    <protectedRange sqref="K148:K149" name="Plage1_2_1_2"/>
    <protectedRange sqref="I235:I236" name="Plage1_7"/>
    <protectedRange sqref="I237 I150:I234" name="Plage1_2_6"/>
    <protectedRange sqref="K235:K236" name="Plage1_8"/>
    <protectedRange sqref="K237 K150:K234" name="Plage1_2_7"/>
    <protectedRange sqref="K239:K241 K246:K248 K250:K299" name="Plage1_9"/>
    <protectedRange sqref="K249 K242:K245" name="Plage1_2_8"/>
  </protectedRanges>
  <mergeCells count="140">
    <mergeCell ref="A238:A299"/>
    <mergeCell ref="B238:B269"/>
    <mergeCell ref="C238:C253"/>
    <mergeCell ref="C254:C259"/>
    <mergeCell ref="C260:C268"/>
    <mergeCell ref="B270:B281"/>
    <mergeCell ref="C270:C274"/>
    <mergeCell ref="C276:C280"/>
    <mergeCell ref="B282:B295"/>
    <mergeCell ref="C282:C287"/>
    <mergeCell ref="C288:C291"/>
    <mergeCell ref="C292:C294"/>
    <mergeCell ref="B296:B299"/>
    <mergeCell ref="C296:C299"/>
    <mergeCell ref="C443:C445"/>
    <mergeCell ref="C446:C448"/>
    <mergeCell ref="A443:A469"/>
    <mergeCell ref="A306:A329"/>
    <mergeCell ref="B306:B329"/>
    <mergeCell ref="C306:C308"/>
    <mergeCell ref="C309:C311"/>
    <mergeCell ref="C312:C314"/>
    <mergeCell ref="C315:C317"/>
    <mergeCell ref="C318:C320"/>
    <mergeCell ref="C321:C323"/>
    <mergeCell ref="C324:C326"/>
    <mergeCell ref="C327:C329"/>
    <mergeCell ref="C449:C451"/>
    <mergeCell ref="C452:C454"/>
    <mergeCell ref="C455:C457"/>
    <mergeCell ref="C458:C460"/>
    <mergeCell ref="C461:C463"/>
    <mergeCell ref="C464:C466"/>
    <mergeCell ref="C467:C469"/>
    <mergeCell ref="B443:B469"/>
    <mergeCell ref="C424:C426"/>
    <mergeCell ref="C427:C429"/>
    <mergeCell ref="C430:C432"/>
    <mergeCell ref="A390:A404"/>
    <mergeCell ref="B390:B395"/>
    <mergeCell ref="C390:C392"/>
    <mergeCell ref="C393:C395"/>
    <mergeCell ref="B396:B404"/>
    <mergeCell ref="C396:C398"/>
    <mergeCell ref="C399:C401"/>
    <mergeCell ref="C402:C404"/>
    <mergeCell ref="B433:B441"/>
    <mergeCell ref="C433:C435"/>
    <mergeCell ref="C436:C438"/>
    <mergeCell ref="C439:C441"/>
    <mergeCell ref="A406:A441"/>
    <mergeCell ref="B406:B411"/>
    <mergeCell ref="C406:C408"/>
    <mergeCell ref="C409:C411"/>
    <mergeCell ref="B412:B420"/>
    <mergeCell ref="C412:C414"/>
    <mergeCell ref="C415:C417"/>
    <mergeCell ref="C418:C420"/>
    <mergeCell ref="B421:B432"/>
    <mergeCell ref="C421:C423"/>
    <mergeCell ref="B361:B372"/>
    <mergeCell ref="C361:C363"/>
    <mergeCell ref="C364:C366"/>
    <mergeCell ref="C367:C369"/>
    <mergeCell ref="C370:C372"/>
    <mergeCell ref="A374:A388"/>
    <mergeCell ref="B374:B388"/>
    <mergeCell ref="C374:C376"/>
    <mergeCell ref="C377:C379"/>
    <mergeCell ref="C380:C382"/>
    <mergeCell ref="C383:C385"/>
    <mergeCell ref="C386:C388"/>
    <mergeCell ref="C346:C348"/>
    <mergeCell ref="B349:B351"/>
    <mergeCell ref="C349:C351"/>
    <mergeCell ref="B352:B360"/>
    <mergeCell ref="C352:C354"/>
    <mergeCell ref="C355:C357"/>
    <mergeCell ref="C358:C360"/>
    <mergeCell ref="L1:P1"/>
    <mergeCell ref="A331:A372"/>
    <mergeCell ref="B331:B348"/>
    <mergeCell ref="C331:C333"/>
    <mergeCell ref="C334:C336"/>
    <mergeCell ref="C337:C339"/>
    <mergeCell ref="C340:C342"/>
    <mergeCell ref="B228:B229"/>
    <mergeCell ref="C228:C229"/>
    <mergeCell ref="B230:B237"/>
    <mergeCell ref="C230:C232"/>
    <mergeCell ref="C233:C237"/>
    <mergeCell ref="C343:C345"/>
    <mergeCell ref="A150:A237"/>
    <mergeCell ref="A16:A74"/>
    <mergeCell ref="A148:A149"/>
    <mergeCell ref="B150:B198"/>
    <mergeCell ref="C150:C162"/>
    <mergeCell ref="C163:C196"/>
    <mergeCell ref="C197:C198"/>
    <mergeCell ref="C200:C202"/>
    <mergeCell ref="B203:B216"/>
    <mergeCell ref="C203:C209"/>
    <mergeCell ref="C210:C215"/>
    <mergeCell ref="B218:B227"/>
    <mergeCell ref="C218:C222"/>
    <mergeCell ref="C223:C226"/>
    <mergeCell ref="B16:B43"/>
    <mergeCell ref="C18:C26"/>
    <mergeCell ref="C27:C35"/>
    <mergeCell ref="C36:C42"/>
    <mergeCell ref="B44:B69"/>
    <mergeCell ref="C45:C51"/>
    <mergeCell ref="C52:C65"/>
    <mergeCell ref="C66:C69"/>
    <mergeCell ref="B70:B73"/>
    <mergeCell ref="C70:C73"/>
    <mergeCell ref="A1:C1"/>
    <mergeCell ref="D1:F1"/>
    <mergeCell ref="G1:H1"/>
    <mergeCell ref="I1:J1"/>
    <mergeCell ref="K1:K2"/>
    <mergeCell ref="A3:A15"/>
    <mergeCell ref="B3:B5"/>
    <mergeCell ref="C3:C5"/>
    <mergeCell ref="B6:B9"/>
    <mergeCell ref="C6:C9"/>
    <mergeCell ref="B10:B15"/>
    <mergeCell ref="C10:C15"/>
    <mergeCell ref="A75:A147"/>
    <mergeCell ref="B75:B101"/>
    <mergeCell ref="C76:C94"/>
    <mergeCell ref="C95:C101"/>
    <mergeCell ref="B102:B108"/>
    <mergeCell ref="C103:C108"/>
    <mergeCell ref="B110:B144"/>
    <mergeCell ref="C111:C114"/>
    <mergeCell ref="C115:C131"/>
    <mergeCell ref="C132:C144"/>
    <mergeCell ref="B145:B146"/>
    <mergeCell ref="C145:C14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8AA34-19B6-43AB-8F0A-C612DE9A0EF5}">
  <sheetPr>
    <tabColor theme="9" tint="-0.249977111117893"/>
  </sheetPr>
  <dimension ref="A1:N29"/>
  <sheetViews>
    <sheetView zoomScale="110" zoomScaleNormal="110" workbookViewId="0">
      <pane xSplit="4" ySplit="3" topLeftCell="G4" activePane="bottomRight" state="frozen"/>
      <selection activeCell="D694" sqref="D694:D697"/>
      <selection pane="topRight" activeCell="D694" sqref="D694:D697"/>
      <selection pane="bottomLeft" activeCell="D694" sqref="D694:D697"/>
      <selection pane="bottomRight" activeCell="D694" sqref="D694:D697"/>
    </sheetView>
  </sheetViews>
  <sheetFormatPr baseColWidth="10" defaultColWidth="0" defaultRowHeight="14.5" outlineLevelCol="1" x14ac:dyDescent="0.35"/>
  <cols>
    <col min="1" max="3" width="16.7265625" customWidth="1"/>
    <col min="4" max="4" width="60.7265625" customWidth="1"/>
    <col min="5" max="6" width="10.7265625" customWidth="1" outlineLevel="1"/>
    <col min="7" max="7" width="90.7265625" customWidth="1" outlineLevel="1"/>
    <col min="8" max="8" width="2.7265625" customWidth="1"/>
    <col min="9" max="12" width="6.54296875" customWidth="1"/>
    <col min="13" max="13" width="2.7265625" customWidth="1"/>
    <col min="14" max="14" width="24.54296875" customWidth="1"/>
    <col min="15" max="16" width="1.54296875" customWidth="1"/>
  </cols>
  <sheetData>
    <row r="1" spans="1:14" s="1" customFormat="1" ht="18" customHeight="1" x14ac:dyDescent="0.35">
      <c r="A1" s="4932" t="s">
        <v>2743</v>
      </c>
      <c r="B1" s="4933"/>
      <c r="C1" s="4933"/>
      <c r="D1" s="4933"/>
      <c r="E1" s="4933"/>
      <c r="F1" s="4933"/>
      <c r="G1" s="4934"/>
      <c r="H1" s="815"/>
      <c r="I1" s="373"/>
      <c r="J1" s="334"/>
      <c r="K1" s="334"/>
      <c r="L1" s="335"/>
      <c r="M1" s="44"/>
      <c r="N1" s="379"/>
    </row>
    <row r="2" spans="1:14" s="1" customFormat="1" ht="18" customHeight="1" thickBot="1" x14ac:dyDescent="0.4">
      <c r="A2" s="370" t="s">
        <v>1</v>
      </c>
      <c r="B2" s="371" t="s">
        <v>2</v>
      </c>
      <c r="C2" s="371" t="s">
        <v>3</v>
      </c>
      <c r="D2" s="423" t="s">
        <v>4</v>
      </c>
      <c r="E2" s="4460" t="s">
        <v>5</v>
      </c>
      <c r="F2" s="375" t="s">
        <v>6</v>
      </c>
      <c r="G2" s="380" t="s">
        <v>7</v>
      </c>
      <c r="H2" s="815"/>
      <c r="I2" s="601" t="s">
        <v>8</v>
      </c>
      <c r="J2" s="601" t="s">
        <v>9</v>
      </c>
      <c r="K2" s="601" t="s">
        <v>10</v>
      </c>
      <c r="L2" s="602" t="s">
        <v>11</v>
      </c>
      <c r="M2" s="44"/>
      <c r="N2" s="380" t="s">
        <v>12</v>
      </c>
    </row>
    <row r="3" spans="1:14" s="1" customFormat="1" ht="15" customHeight="1" thickTop="1" x14ac:dyDescent="0.35">
      <c r="A3" s="69"/>
      <c r="B3" s="69"/>
      <c r="C3" s="69"/>
      <c r="E3" s="42"/>
      <c r="H3" s="44"/>
      <c r="M3" s="44"/>
    </row>
    <row r="4" spans="1:14" s="1" customFormat="1" ht="18" customHeight="1" x14ac:dyDescent="0.35">
      <c r="A4" s="4935" t="s">
        <v>13</v>
      </c>
      <c r="B4" s="4938"/>
      <c r="C4" s="4938" t="s">
        <v>14</v>
      </c>
      <c r="D4" s="4450" t="s">
        <v>431</v>
      </c>
      <c r="E4" s="4394"/>
      <c r="F4" s="4442" t="s">
        <v>16</v>
      </c>
      <c r="G4" s="1249" t="s">
        <v>3696</v>
      </c>
      <c r="I4" s="4341"/>
      <c r="J4" s="4340"/>
      <c r="K4" s="4340"/>
      <c r="L4" s="4342"/>
      <c r="N4" s="4343"/>
    </row>
    <row r="5" spans="1:14" s="1" customFormat="1" ht="18" customHeight="1" x14ac:dyDescent="0.35">
      <c r="A5" s="4936"/>
      <c r="B5" s="4939"/>
      <c r="C5" s="4939"/>
      <c r="D5" s="4451" t="s">
        <v>3697</v>
      </c>
      <c r="E5" s="4461"/>
      <c r="F5" s="4443" t="s">
        <v>16</v>
      </c>
      <c r="G5" s="1250" t="s">
        <v>3698</v>
      </c>
      <c r="I5" s="4345"/>
      <c r="J5" s="4344"/>
      <c r="K5" s="4344"/>
      <c r="L5" s="4346"/>
      <c r="N5" s="4347"/>
    </row>
    <row r="6" spans="1:14" s="1" customFormat="1" ht="18" customHeight="1" thickBot="1" x14ac:dyDescent="0.4">
      <c r="A6" s="4936"/>
      <c r="B6" s="4939"/>
      <c r="C6" s="4939"/>
      <c r="D6" s="4452" t="s">
        <v>3699</v>
      </c>
      <c r="E6" s="4462"/>
      <c r="F6" s="4444" t="s">
        <v>16</v>
      </c>
      <c r="G6" s="4433" t="s">
        <v>3700</v>
      </c>
      <c r="I6" s="4361"/>
      <c r="J6" s="4360"/>
      <c r="K6" s="4360"/>
      <c r="L6" s="4362"/>
      <c r="N6" s="4363"/>
    </row>
    <row r="7" spans="1:14" s="1" customFormat="1" ht="18" customHeight="1" x14ac:dyDescent="0.35">
      <c r="A7" s="4936"/>
      <c r="B7" s="4939"/>
      <c r="C7" s="4939"/>
      <c r="D7" s="4453" t="s">
        <v>3701</v>
      </c>
      <c r="E7" s="4398"/>
      <c r="F7" s="4445" t="s">
        <v>21</v>
      </c>
      <c r="G7" s="1253" t="s">
        <v>3702</v>
      </c>
      <c r="I7" s="4365"/>
      <c r="J7" s="4364"/>
      <c r="K7" s="4364"/>
      <c r="L7" s="4366"/>
      <c r="N7" s="4367"/>
    </row>
    <row r="8" spans="1:14" s="1" customFormat="1" ht="18" customHeight="1" x14ac:dyDescent="0.35">
      <c r="A8" s="4936"/>
      <c r="B8" s="4939"/>
      <c r="C8" s="4939"/>
      <c r="D8" s="4450" t="s">
        <v>3703</v>
      </c>
      <c r="E8" s="4394"/>
      <c r="F8" s="4442" t="s">
        <v>21</v>
      </c>
      <c r="G8" s="1249" t="s">
        <v>3704</v>
      </c>
      <c r="I8" s="4341"/>
      <c r="J8" s="4340"/>
      <c r="K8" s="4340"/>
      <c r="L8" s="4342"/>
      <c r="N8" s="4343"/>
    </row>
    <row r="9" spans="1:14" s="1" customFormat="1" ht="18" customHeight="1" x14ac:dyDescent="0.35">
      <c r="A9" s="4936"/>
      <c r="B9" s="4939"/>
      <c r="C9" s="4939"/>
      <c r="D9" s="4454" t="s">
        <v>3705</v>
      </c>
      <c r="E9" s="4396"/>
      <c r="F9" s="4446" t="s">
        <v>21</v>
      </c>
      <c r="G9" s="1252" t="s">
        <v>3706</v>
      </c>
      <c r="I9" s="4349"/>
      <c r="J9" s="4348"/>
      <c r="K9" s="4348"/>
      <c r="L9" s="4350"/>
      <c r="N9" s="4351"/>
    </row>
    <row r="10" spans="1:14" s="1" customFormat="1" ht="18" customHeight="1" thickBot="1" x14ac:dyDescent="0.4">
      <c r="A10" s="4936"/>
      <c r="B10" s="4939"/>
      <c r="C10" s="4939"/>
      <c r="D10" s="4454" t="s">
        <v>3707</v>
      </c>
      <c r="E10" s="4396"/>
      <c r="F10" s="4446" t="s">
        <v>21</v>
      </c>
      <c r="G10" s="4330" t="s">
        <v>3708</v>
      </c>
      <c r="I10" s="4349"/>
      <c r="J10" s="4348"/>
      <c r="K10" s="4348"/>
      <c r="L10" s="4350"/>
      <c r="N10" s="4351"/>
    </row>
    <row r="11" spans="1:14" s="1" customFormat="1" ht="18" customHeight="1" thickTop="1" x14ac:dyDescent="0.35">
      <c r="A11" s="4936"/>
      <c r="B11" s="4939"/>
      <c r="C11" s="4941" t="s">
        <v>31</v>
      </c>
      <c r="D11" s="4467" t="s">
        <v>2010</v>
      </c>
      <c r="E11" s="4468"/>
      <c r="F11" s="4491" t="s">
        <v>16</v>
      </c>
      <c r="G11" s="4470" t="s">
        <v>3709</v>
      </c>
      <c r="I11" s="4475"/>
      <c r="J11" s="4476"/>
      <c r="K11" s="4476"/>
      <c r="L11" s="4477"/>
      <c r="N11" s="4481"/>
    </row>
    <row r="12" spans="1:14" s="1" customFormat="1" ht="18" customHeight="1" thickBot="1" x14ac:dyDescent="0.4">
      <c r="A12" s="4936"/>
      <c r="B12" s="4939"/>
      <c r="C12" s="4939"/>
      <c r="D12" s="4455" t="s">
        <v>34</v>
      </c>
      <c r="E12" s="4397"/>
      <c r="F12" s="4447" t="s">
        <v>21</v>
      </c>
      <c r="G12" s="1251" t="s">
        <v>3710</v>
      </c>
      <c r="I12" s="4353"/>
      <c r="J12" s="4352"/>
      <c r="K12" s="4352"/>
      <c r="L12" s="4354"/>
      <c r="N12" s="4355"/>
    </row>
    <row r="13" spans="1:14" s="1" customFormat="1" ht="18" customHeight="1" x14ac:dyDescent="0.35">
      <c r="A13" s="4936"/>
      <c r="B13" s="4939"/>
      <c r="C13" s="4939"/>
      <c r="D13" s="4456" t="s">
        <v>2751</v>
      </c>
      <c r="E13" s="4463"/>
      <c r="F13" s="4448" t="s">
        <v>16</v>
      </c>
      <c r="G13" s="4434" t="s">
        <v>3711</v>
      </c>
      <c r="I13" s="4416"/>
      <c r="J13" s="4413"/>
      <c r="K13" s="4413"/>
      <c r="L13" s="4417"/>
      <c r="N13" s="4418"/>
    </row>
    <row r="14" spans="1:14" s="1" customFormat="1" ht="18" customHeight="1" thickBot="1" x14ac:dyDescent="0.4">
      <c r="A14" s="4936"/>
      <c r="B14" s="4939"/>
      <c r="C14" s="4939"/>
      <c r="D14" s="4455" t="s">
        <v>2752</v>
      </c>
      <c r="E14" s="4397"/>
      <c r="F14" s="4447" t="s">
        <v>21</v>
      </c>
      <c r="G14" s="1251" t="s">
        <v>3712</v>
      </c>
      <c r="I14" s="4353"/>
      <c r="J14" s="4352"/>
      <c r="K14" s="4352"/>
      <c r="L14" s="4354"/>
      <c r="N14" s="4355"/>
    </row>
    <row r="15" spans="1:14" s="1" customFormat="1" ht="18" customHeight="1" x14ac:dyDescent="0.35">
      <c r="A15" s="4936"/>
      <c r="B15" s="4939"/>
      <c r="C15" s="4939"/>
      <c r="D15" s="4450" t="s">
        <v>2755</v>
      </c>
      <c r="E15" s="4394"/>
      <c r="F15" s="4442" t="s">
        <v>16</v>
      </c>
      <c r="G15" s="1249" t="s">
        <v>3713</v>
      </c>
      <c r="I15" s="4341"/>
      <c r="J15" s="4340"/>
      <c r="K15" s="4340"/>
      <c r="L15" s="4342"/>
      <c r="N15" s="4343"/>
    </row>
    <row r="16" spans="1:14" s="1" customFormat="1" ht="18" customHeight="1" x14ac:dyDescent="0.35">
      <c r="A16" s="4936"/>
      <c r="B16" s="4939"/>
      <c r="C16" s="4939"/>
      <c r="D16" s="4457" t="s">
        <v>2014</v>
      </c>
      <c r="E16" s="4463"/>
      <c r="F16" s="4448" t="s">
        <v>16</v>
      </c>
      <c r="G16" s="4434" t="s">
        <v>3714</v>
      </c>
      <c r="I16" s="4416"/>
      <c r="J16" s="4413"/>
      <c r="K16" s="4413"/>
      <c r="L16" s="4417"/>
      <c r="N16" s="4418"/>
    </row>
    <row r="17" spans="1:14" s="1" customFormat="1" ht="18" customHeight="1" x14ac:dyDescent="0.35">
      <c r="A17" s="4936"/>
      <c r="B17" s="4939"/>
      <c r="C17" s="4939"/>
      <c r="D17" s="4458" t="s">
        <v>2015</v>
      </c>
      <c r="E17" s="4461"/>
      <c r="F17" s="4443" t="s">
        <v>16</v>
      </c>
      <c r="G17" s="1250" t="s">
        <v>3715</v>
      </c>
      <c r="I17" s="4345"/>
      <c r="J17" s="4344"/>
      <c r="K17" s="4344"/>
      <c r="L17" s="4346"/>
      <c r="N17" s="4347"/>
    </row>
    <row r="18" spans="1:14" s="1" customFormat="1" ht="18" customHeight="1" x14ac:dyDescent="0.35">
      <c r="A18" s="4936"/>
      <c r="B18" s="4939"/>
      <c r="C18" s="4939"/>
      <c r="D18" s="4451" t="s">
        <v>42</v>
      </c>
      <c r="E18" s="4461"/>
      <c r="F18" s="4443" t="s">
        <v>16</v>
      </c>
      <c r="G18" s="1250" t="s">
        <v>3716</v>
      </c>
      <c r="I18" s="4345"/>
      <c r="J18" s="4344"/>
      <c r="K18" s="4344"/>
      <c r="L18" s="4346"/>
      <c r="N18" s="4347"/>
    </row>
    <row r="19" spans="1:14" s="1" customFormat="1" ht="18" customHeight="1" thickBot="1" x14ac:dyDescent="0.4">
      <c r="A19" s="4936"/>
      <c r="B19" s="4939"/>
      <c r="C19" s="4939"/>
      <c r="D19" s="4455" t="s">
        <v>44</v>
      </c>
      <c r="E19" s="4397"/>
      <c r="F19" s="4447" t="s">
        <v>16</v>
      </c>
      <c r="G19" s="1251" t="s">
        <v>3717</v>
      </c>
      <c r="I19" s="4353"/>
      <c r="J19" s="4352"/>
      <c r="K19" s="4352"/>
      <c r="L19" s="4354"/>
      <c r="N19" s="4355"/>
    </row>
    <row r="20" spans="1:14" s="1" customFormat="1" ht="18" customHeight="1" x14ac:dyDescent="0.35">
      <c r="A20" s="4936"/>
      <c r="B20" s="4939"/>
      <c r="C20" s="4939"/>
      <c r="D20" s="4456" t="s">
        <v>46</v>
      </c>
      <c r="E20" s="4463"/>
      <c r="F20" s="4448" t="s">
        <v>16</v>
      </c>
      <c r="G20" s="4434" t="s">
        <v>3718</v>
      </c>
      <c r="I20" s="4416"/>
      <c r="J20" s="4413"/>
      <c r="K20" s="4413"/>
      <c r="L20" s="4417"/>
      <c r="N20" s="4418"/>
    </row>
    <row r="21" spans="1:14" s="1" customFormat="1" ht="18" customHeight="1" thickBot="1" x14ac:dyDescent="0.4">
      <c r="A21" s="4936"/>
      <c r="B21" s="4939"/>
      <c r="C21" s="4940"/>
      <c r="D21" s="4471" t="s">
        <v>48</v>
      </c>
      <c r="E21" s="4472"/>
      <c r="F21" s="4493" t="s">
        <v>16</v>
      </c>
      <c r="G21" s="4474"/>
      <c r="I21" s="4478"/>
      <c r="J21" s="4479"/>
      <c r="K21" s="4479"/>
      <c r="L21" s="4480"/>
      <c r="N21" s="4482"/>
    </row>
    <row r="22" spans="1:14" s="1" customFormat="1" ht="18" customHeight="1" thickTop="1" x14ac:dyDescent="0.35">
      <c r="A22" s="4936"/>
      <c r="B22" s="4939"/>
      <c r="C22" s="4939" t="s">
        <v>56</v>
      </c>
      <c r="D22" s="4453" t="s">
        <v>57</v>
      </c>
      <c r="E22" s="4398"/>
      <c r="F22" s="4445" t="s">
        <v>16</v>
      </c>
      <c r="G22" s="1253" t="s">
        <v>3010</v>
      </c>
      <c r="I22" s="4365"/>
      <c r="J22" s="4364"/>
      <c r="K22" s="4364"/>
      <c r="L22" s="4366"/>
      <c r="N22" s="4367"/>
    </row>
    <row r="23" spans="1:14" s="1" customFormat="1" ht="18" customHeight="1" thickBot="1" x14ac:dyDescent="0.4">
      <c r="A23" s="4936"/>
      <c r="B23" s="4939"/>
      <c r="C23" s="4940"/>
      <c r="D23" s="4483" t="s">
        <v>59</v>
      </c>
      <c r="E23" s="4484"/>
      <c r="F23" s="4492" t="s">
        <v>16</v>
      </c>
      <c r="G23" s="4486" t="s">
        <v>3011</v>
      </c>
      <c r="I23" s="4487"/>
      <c r="J23" s="4488"/>
      <c r="K23" s="4488"/>
      <c r="L23" s="4489"/>
      <c r="N23" s="4490"/>
    </row>
    <row r="24" spans="1:14" s="1" customFormat="1" ht="18" customHeight="1" thickTop="1" x14ac:dyDescent="0.35">
      <c r="A24" s="4936"/>
      <c r="B24" s="4939"/>
      <c r="C24" s="4939" t="s">
        <v>61</v>
      </c>
      <c r="D24" s="4453" t="s">
        <v>62</v>
      </c>
      <c r="E24" s="4398"/>
      <c r="F24" s="4445" t="s">
        <v>21</v>
      </c>
      <c r="G24" s="1253" t="s">
        <v>3719</v>
      </c>
      <c r="I24" s="4365"/>
      <c r="J24" s="4364"/>
      <c r="K24" s="4364"/>
      <c r="L24" s="4366"/>
      <c r="N24" s="4367"/>
    </row>
    <row r="25" spans="1:14" s="1" customFormat="1" ht="18" customHeight="1" thickBot="1" x14ac:dyDescent="0.4">
      <c r="A25" s="4936"/>
      <c r="B25" s="4939"/>
      <c r="C25" s="4939"/>
      <c r="D25" s="4455" t="s">
        <v>64</v>
      </c>
      <c r="E25" s="4397"/>
      <c r="F25" s="4447" t="s">
        <v>21</v>
      </c>
      <c r="G25" s="1251" t="s">
        <v>3720</v>
      </c>
      <c r="I25" s="4353"/>
      <c r="J25" s="4352"/>
      <c r="K25" s="4352"/>
      <c r="L25" s="4354"/>
      <c r="N25" s="4355"/>
    </row>
    <row r="26" spans="1:14" s="1" customFormat="1" ht="18" customHeight="1" x14ac:dyDescent="0.35">
      <c r="A26" s="4936"/>
      <c r="B26" s="4939"/>
      <c r="C26" s="4939"/>
      <c r="D26" s="4453" t="s">
        <v>66</v>
      </c>
      <c r="E26" s="4398"/>
      <c r="F26" s="4445" t="s">
        <v>21</v>
      </c>
      <c r="G26" s="1253" t="s">
        <v>3721</v>
      </c>
      <c r="I26" s="4365"/>
      <c r="J26" s="4364"/>
      <c r="K26" s="4364"/>
      <c r="L26" s="4366"/>
      <c r="N26" s="4367"/>
    </row>
    <row r="27" spans="1:14" s="1" customFormat="1" ht="18" customHeight="1" x14ac:dyDescent="0.35">
      <c r="A27" s="4936"/>
      <c r="B27" s="4939"/>
      <c r="C27" s="4939"/>
      <c r="D27" s="4450" t="s">
        <v>68</v>
      </c>
      <c r="E27" s="4394"/>
      <c r="F27" s="4442" t="s">
        <v>21</v>
      </c>
      <c r="G27" s="1249" t="s">
        <v>3722</v>
      </c>
      <c r="I27" s="4341"/>
      <c r="J27" s="4340"/>
      <c r="K27" s="4340"/>
      <c r="L27" s="4342"/>
      <c r="N27" s="4343"/>
    </row>
    <row r="28" spans="1:14" s="1" customFormat="1" ht="18" customHeight="1" thickBot="1" x14ac:dyDescent="0.4">
      <c r="A28" s="4937"/>
      <c r="B28" s="4940"/>
      <c r="C28" s="4940"/>
      <c r="D28" s="4459" t="s">
        <v>70</v>
      </c>
      <c r="E28" s="4399"/>
      <c r="F28" s="4449" t="s">
        <v>21</v>
      </c>
      <c r="G28" s="1254" t="s">
        <v>71</v>
      </c>
      <c r="I28" s="4373"/>
      <c r="J28" s="4372"/>
      <c r="K28" s="4372"/>
      <c r="L28" s="4374"/>
      <c r="N28" s="4375"/>
    </row>
    <row r="29" spans="1:14" ht="15" thickTop="1" x14ac:dyDescent="0.35"/>
  </sheetData>
  <mergeCells count="9">
    <mergeCell ref="A1:G1"/>
    <mergeCell ref="A4:A28"/>
    <mergeCell ref="B4:B10"/>
    <mergeCell ref="C4:C10"/>
    <mergeCell ref="B11:B23"/>
    <mergeCell ref="B24:B28"/>
    <mergeCell ref="C24:C28"/>
    <mergeCell ref="C11:C21"/>
    <mergeCell ref="C22:C2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D1E9D-1D9D-43E0-8501-1FB9731C3CC8}">
  <sheetPr>
    <tabColor theme="9" tint="-0.249977111117893"/>
  </sheetPr>
  <dimension ref="A1:Q329"/>
  <sheetViews>
    <sheetView zoomScale="110" zoomScaleNormal="110" workbookViewId="0">
      <pane xSplit="4" ySplit="3" topLeftCell="G4" activePane="bottomRight" state="frozen"/>
      <selection activeCell="D694" sqref="D694:D697"/>
      <selection pane="topRight" activeCell="D694" sqref="D694:D697"/>
      <selection pane="bottomLeft" activeCell="D694" sqref="D694:D697"/>
      <selection pane="bottomRight" activeCell="D694" sqref="D694:D697"/>
    </sheetView>
  </sheetViews>
  <sheetFormatPr baseColWidth="10" defaultColWidth="0" defaultRowHeight="18" customHeight="1" zeroHeight="1" outlineLevelCol="1" x14ac:dyDescent="0.35"/>
  <cols>
    <col min="1" max="3" width="16.7265625" style="43" customWidth="1"/>
    <col min="4" max="4" width="60.7265625" style="44" customWidth="1"/>
    <col min="5" max="5" width="10.7265625" style="45" customWidth="1" outlineLevel="1"/>
    <col min="6" max="6" width="10.7265625" style="44" customWidth="1" outlineLevel="1"/>
    <col min="7" max="7" width="90.7265625" style="44" customWidth="1" outlineLevel="1"/>
    <col min="8" max="8" width="2.7265625" style="44" customWidth="1"/>
    <col min="9" max="12" width="6.54296875" style="44" customWidth="1"/>
    <col min="13" max="13" width="2.7265625" style="44" customWidth="1"/>
    <col min="14" max="14" width="24.54296875" style="44" customWidth="1"/>
    <col min="15" max="16" width="1.54296875" style="1" customWidth="1"/>
    <col min="17" max="17" width="0" style="1" hidden="1" customWidth="1"/>
    <col min="18" max="16384" width="10.81640625" style="1" hidden="1"/>
  </cols>
  <sheetData>
    <row r="1" spans="1:14" ht="18" customHeight="1" x14ac:dyDescent="0.35">
      <c r="A1" s="4932" t="s">
        <v>2743</v>
      </c>
      <c r="B1" s="4933"/>
      <c r="C1" s="4933"/>
      <c r="D1" s="4933"/>
      <c r="E1" s="4933"/>
      <c r="F1" s="4933"/>
      <c r="G1" s="4934"/>
      <c r="H1" s="815"/>
      <c r="I1" s="373"/>
      <c r="J1" s="334"/>
      <c r="K1" s="334"/>
      <c r="L1" s="335"/>
      <c r="N1" s="379"/>
    </row>
    <row r="2" spans="1:14" ht="18" customHeight="1" thickBot="1" x14ac:dyDescent="0.4">
      <c r="A2" s="370" t="s">
        <v>1</v>
      </c>
      <c r="B2" s="371" t="s">
        <v>2</v>
      </c>
      <c r="C2" s="372" t="s">
        <v>3</v>
      </c>
      <c r="D2" s="582" t="s">
        <v>4</v>
      </c>
      <c r="E2" s="655" t="s">
        <v>5</v>
      </c>
      <c r="F2" s="375" t="s">
        <v>6</v>
      </c>
      <c r="G2" s="376" t="s">
        <v>7</v>
      </c>
      <c r="H2" s="815"/>
      <c r="I2" s="601" t="s">
        <v>8</v>
      </c>
      <c r="J2" s="601" t="s">
        <v>9</v>
      </c>
      <c r="K2" s="601" t="s">
        <v>10</v>
      </c>
      <c r="L2" s="602" t="s">
        <v>11</v>
      </c>
      <c r="N2" s="380" t="s">
        <v>12</v>
      </c>
    </row>
    <row r="3" spans="1:14" ht="18" customHeight="1" thickTop="1" x14ac:dyDescent="0.35">
      <c r="A3" s="69"/>
      <c r="B3" s="69"/>
      <c r="C3" s="69"/>
      <c r="D3" s="1"/>
      <c r="E3" s="42"/>
      <c r="F3" s="1"/>
      <c r="G3" s="1"/>
      <c r="I3" s="1"/>
      <c r="J3" s="1"/>
      <c r="K3" s="1"/>
      <c r="L3" s="1"/>
      <c r="N3" s="1"/>
    </row>
    <row r="4" spans="1:14" ht="18" customHeight="1" x14ac:dyDescent="0.35">
      <c r="A4" s="4972" t="s">
        <v>72</v>
      </c>
      <c r="B4" s="4973"/>
      <c r="C4" s="381"/>
      <c r="D4" s="527"/>
      <c r="E4" s="528"/>
      <c r="F4" s="529"/>
      <c r="G4" s="530"/>
      <c r="H4" s="815"/>
      <c r="I4" s="894"/>
      <c r="J4" s="894"/>
      <c r="K4" s="1078"/>
      <c r="L4" s="895"/>
      <c r="N4" s="896"/>
    </row>
    <row r="5" spans="1:14" ht="18" customHeight="1" thickBot="1" x14ac:dyDescent="0.4">
      <c r="A5" s="4974"/>
      <c r="B5" s="4975"/>
      <c r="C5" s="1142" t="s">
        <v>73</v>
      </c>
      <c r="D5" s="425" t="s">
        <v>74</v>
      </c>
      <c r="E5" s="217"/>
      <c r="F5" s="228" t="s">
        <v>75</v>
      </c>
      <c r="G5" s="219"/>
      <c r="H5" s="815"/>
      <c r="I5" s="218"/>
      <c r="J5" s="218"/>
      <c r="K5" s="767"/>
      <c r="L5" s="387"/>
      <c r="N5" s="389"/>
    </row>
    <row r="6" spans="1:14" ht="18" customHeight="1" thickTop="1" x14ac:dyDescent="0.35">
      <c r="A6" s="69"/>
      <c r="B6" s="69"/>
      <c r="C6" s="69"/>
      <c r="D6" s="1"/>
      <c r="E6" s="42"/>
      <c r="F6" s="1"/>
      <c r="G6" s="1"/>
      <c r="I6" s="1"/>
      <c r="J6" s="1"/>
      <c r="K6" s="1"/>
      <c r="L6" s="1"/>
      <c r="N6" s="1"/>
    </row>
    <row r="7" spans="1:14" ht="18" customHeight="1" x14ac:dyDescent="0.25">
      <c r="A7" s="4935" t="s">
        <v>76</v>
      </c>
      <c r="B7" s="4950" t="s">
        <v>3723</v>
      </c>
      <c r="C7" s="4967" t="s">
        <v>78</v>
      </c>
      <c r="D7" s="439" t="s">
        <v>3724</v>
      </c>
      <c r="E7" s="656"/>
      <c r="F7" s="391" t="s">
        <v>16</v>
      </c>
      <c r="G7" s="583" t="s">
        <v>1412</v>
      </c>
      <c r="H7" s="817"/>
      <c r="I7" s="603"/>
      <c r="J7" s="603"/>
      <c r="K7" s="603"/>
      <c r="L7" s="604"/>
      <c r="M7" s="51"/>
      <c r="N7" s="414"/>
    </row>
    <row r="8" spans="1:14" ht="18" customHeight="1" thickBot="1" x14ac:dyDescent="0.3">
      <c r="A8" s="4936"/>
      <c r="B8" s="4951"/>
      <c r="C8" s="4966"/>
      <c r="D8" s="196" t="s">
        <v>3725</v>
      </c>
      <c r="E8" s="657"/>
      <c r="F8" s="229" t="s">
        <v>21</v>
      </c>
      <c r="G8" s="554" t="str">
        <f>G7&amp;" / "&amp;G42</f>
        <v>U1 / U41</v>
      </c>
      <c r="H8" s="817"/>
      <c r="I8" s="284"/>
      <c r="J8" s="284"/>
      <c r="K8" s="284"/>
      <c r="L8" s="605"/>
      <c r="M8" s="51"/>
      <c r="N8" s="625"/>
    </row>
    <row r="9" spans="1:14" s="2" customFormat="1" ht="18" customHeight="1" thickTop="1" x14ac:dyDescent="0.25">
      <c r="A9" s="4936"/>
      <c r="B9" s="4951"/>
      <c r="C9" s="341" t="s">
        <v>3726</v>
      </c>
      <c r="D9" s="982" t="s">
        <v>3727</v>
      </c>
      <c r="E9" s="1014"/>
      <c r="F9" s="983" t="s">
        <v>16</v>
      </c>
      <c r="G9" s="984" t="s">
        <v>3711</v>
      </c>
      <c r="H9" s="817"/>
      <c r="I9" s="899"/>
      <c r="J9" s="899"/>
      <c r="K9" s="899"/>
      <c r="L9" s="900"/>
      <c r="M9" s="51"/>
      <c r="N9" s="897"/>
    </row>
    <row r="10" spans="1:14" ht="18" customHeight="1" x14ac:dyDescent="0.25">
      <c r="A10" s="4936"/>
      <c r="B10" s="4951"/>
      <c r="C10" s="4967" t="s">
        <v>3018</v>
      </c>
      <c r="D10" s="987" t="s">
        <v>83</v>
      </c>
      <c r="E10" s="1016"/>
      <c r="F10" s="988" t="s">
        <v>16</v>
      </c>
      <c r="G10" s="989" t="s">
        <v>3728</v>
      </c>
      <c r="H10" s="817"/>
      <c r="I10" s="903"/>
      <c r="J10" s="903"/>
      <c r="K10" s="903"/>
      <c r="L10" s="904"/>
      <c r="M10" s="51"/>
      <c r="N10" s="898"/>
    </row>
    <row r="11" spans="1:14" ht="18" customHeight="1" x14ac:dyDescent="0.25">
      <c r="A11" s="4936"/>
      <c r="B11" s="4951"/>
      <c r="C11" s="4971"/>
      <c r="D11" s="985" t="s">
        <v>3729</v>
      </c>
      <c r="E11" s="1015"/>
      <c r="F11" s="146" t="s">
        <v>16</v>
      </c>
      <c r="G11" s="986" t="s">
        <v>3730</v>
      </c>
      <c r="H11" s="817"/>
      <c r="I11" s="901"/>
      <c r="J11" s="901"/>
      <c r="K11" s="901"/>
      <c r="L11" s="902"/>
      <c r="M11" s="51"/>
      <c r="N11" s="112"/>
    </row>
    <row r="12" spans="1:14" ht="18" customHeight="1" x14ac:dyDescent="0.25">
      <c r="A12" s="4936"/>
      <c r="B12" s="4951"/>
      <c r="C12" s="4967" t="s">
        <v>3021</v>
      </c>
      <c r="D12" s="987" t="s">
        <v>2028</v>
      </c>
      <c r="E12" s="1016"/>
      <c r="F12" s="988" t="s">
        <v>16</v>
      </c>
      <c r="G12" s="989" t="s">
        <v>1413</v>
      </c>
      <c r="H12" s="817"/>
      <c r="I12" s="903"/>
      <c r="J12" s="903"/>
      <c r="K12" s="903"/>
      <c r="L12" s="904"/>
      <c r="M12" s="51"/>
      <c r="N12" s="898"/>
    </row>
    <row r="13" spans="1:14" ht="18" customHeight="1" x14ac:dyDescent="0.25">
      <c r="A13" s="4936"/>
      <c r="B13" s="4951"/>
      <c r="C13" s="4971"/>
      <c r="D13" s="985" t="s">
        <v>3731</v>
      </c>
      <c r="E13" s="1015"/>
      <c r="F13" s="146" t="s">
        <v>16</v>
      </c>
      <c r="G13" s="986" t="s">
        <v>3732</v>
      </c>
      <c r="H13" s="817"/>
      <c r="I13" s="901"/>
      <c r="J13" s="901"/>
      <c r="K13" s="901"/>
      <c r="L13" s="902"/>
      <c r="M13" s="51"/>
      <c r="N13" s="112"/>
    </row>
    <row r="14" spans="1:14" ht="18" customHeight="1" x14ac:dyDescent="0.25">
      <c r="A14" s="4936"/>
      <c r="B14" s="4951"/>
      <c r="C14" s="4967" t="s">
        <v>3733</v>
      </c>
      <c r="D14" s="987" t="s">
        <v>3734</v>
      </c>
      <c r="E14" s="1016"/>
      <c r="F14" s="988" t="s">
        <v>16</v>
      </c>
      <c r="G14" s="989" t="s">
        <v>1417</v>
      </c>
      <c r="H14" s="817"/>
      <c r="I14" s="903"/>
      <c r="J14" s="903"/>
      <c r="K14" s="903"/>
      <c r="L14" s="904"/>
      <c r="M14" s="51"/>
      <c r="N14" s="898"/>
    </row>
    <row r="15" spans="1:14" ht="18" customHeight="1" x14ac:dyDescent="0.25">
      <c r="A15" s="4936"/>
      <c r="B15" s="4951"/>
      <c r="C15" s="4971"/>
      <c r="D15" s="985" t="s">
        <v>3735</v>
      </c>
      <c r="E15" s="1015"/>
      <c r="F15" s="146" t="s">
        <v>16</v>
      </c>
      <c r="G15" s="986" t="s">
        <v>3736</v>
      </c>
      <c r="H15" s="817"/>
      <c r="I15" s="901"/>
      <c r="J15" s="901"/>
      <c r="K15" s="901"/>
      <c r="L15" s="902"/>
      <c r="M15" s="51"/>
      <c r="N15" s="112"/>
    </row>
    <row r="16" spans="1:14" ht="18" customHeight="1" x14ac:dyDescent="0.25">
      <c r="A16" s="4936"/>
      <c r="B16" s="4951"/>
      <c r="C16" s="4967" t="s">
        <v>3737</v>
      </c>
      <c r="D16" s="987" t="s">
        <v>3738</v>
      </c>
      <c r="E16" s="1016"/>
      <c r="F16" s="988" t="s">
        <v>16</v>
      </c>
      <c r="G16" s="989" t="s">
        <v>3739</v>
      </c>
      <c r="H16" s="817"/>
      <c r="I16" s="903"/>
      <c r="J16" s="903"/>
      <c r="K16" s="903"/>
      <c r="L16" s="904"/>
      <c r="M16" s="51"/>
      <c r="N16" s="898"/>
    </row>
    <row r="17" spans="1:14" ht="18" customHeight="1" x14ac:dyDescent="0.25">
      <c r="A17" s="4936"/>
      <c r="B17" s="4951"/>
      <c r="C17" s="4971"/>
      <c r="D17" s="985" t="s">
        <v>3740</v>
      </c>
      <c r="E17" s="1015"/>
      <c r="F17" s="146" t="s">
        <v>16</v>
      </c>
      <c r="G17" s="986" t="s">
        <v>3741</v>
      </c>
      <c r="H17" s="817"/>
      <c r="I17" s="901"/>
      <c r="J17" s="901"/>
      <c r="K17" s="901"/>
      <c r="L17" s="902"/>
      <c r="M17" s="51"/>
      <c r="N17" s="112"/>
    </row>
    <row r="18" spans="1:14" ht="18" customHeight="1" x14ac:dyDescent="0.25">
      <c r="A18" s="4936"/>
      <c r="B18" s="4951"/>
      <c r="C18" s="4967" t="s">
        <v>3742</v>
      </c>
      <c r="D18" s="987" t="s">
        <v>3743</v>
      </c>
      <c r="E18" s="1016"/>
      <c r="F18" s="988" t="s">
        <v>16</v>
      </c>
      <c r="G18" s="989" t="s">
        <v>3744</v>
      </c>
      <c r="H18" s="817"/>
      <c r="I18" s="903"/>
      <c r="J18" s="903"/>
      <c r="K18" s="903"/>
      <c r="L18" s="904"/>
      <c r="M18" s="51"/>
      <c r="N18" s="898"/>
    </row>
    <row r="19" spans="1:14" ht="18" customHeight="1" thickBot="1" x14ac:dyDescent="0.3">
      <c r="A19" s="4936"/>
      <c r="B19" s="4962"/>
      <c r="C19" s="4970"/>
      <c r="D19" s="992" t="s">
        <v>3745</v>
      </c>
      <c r="E19" s="1019"/>
      <c r="F19" s="993" t="s">
        <v>16</v>
      </c>
      <c r="G19" s="994" t="s">
        <v>3746</v>
      </c>
      <c r="H19" s="817"/>
      <c r="I19" s="911"/>
      <c r="J19" s="911"/>
      <c r="K19" s="911"/>
      <c r="L19" s="912"/>
      <c r="M19" s="51"/>
      <c r="N19" s="913"/>
    </row>
    <row r="20" spans="1:14" ht="18" customHeight="1" x14ac:dyDescent="0.25">
      <c r="A20" s="4936"/>
      <c r="B20" s="4961" t="s">
        <v>3747</v>
      </c>
      <c r="C20" s="4958" t="s">
        <v>78</v>
      </c>
      <c r="D20" s="209" t="s">
        <v>2036</v>
      </c>
      <c r="E20" s="668"/>
      <c r="F20" s="233" t="s">
        <v>16</v>
      </c>
      <c r="G20" s="576" t="str">
        <f>G22&amp;" + "&amp;G24</f>
        <v>U24 + U29</v>
      </c>
      <c r="H20" s="817"/>
      <c r="I20" s="288"/>
      <c r="J20" s="288"/>
      <c r="K20" s="288"/>
      <c r="L20" s="669"/>
      <c r="M20" s="51"/>
      <c r="N20" s="459"/>
    </row>
    <row r="21" spans="1:14" ht="18" customHeight="1" thickBot="1" x14ac:dyDescent="0.3">
      <c r="A21" s="4936"/>
      <c r="B21" s="4951"/>
      <c r="C21" s="4966"/>
      <c r="D21" s="196" t="s">
        <v>106</v>
      </c>
      <c r="E21" s="657"/>
      <c r="F21" s="229" t="s">
        <v>21</v>
      </c>
      <c r="G21" s="554" t="str">
        <f>"["&amp;G20&amp;"]  /  "&amp;G42</f>
        <v>[U24 + U29]  /  U41</v>
      </c>
      <c r="H21" s="817"/>
      <c r="I21" s="284"/>
      <c r="J21" s="284"/>
      <c r="K21" s="284"/>
      <c r="L21" s="605"/>
      <c r="M21" s="51"/>
      <c r="N21" s="625"/>
    </row>
    <row r="22" spans="1:14" ht="18" customHeight="1" thickTop="1" x14ac:dyDescent="0.25">
      <c r="A22" s="4936"/>
      <c r="B22" s="4951"/>
      <c r="C22" s="4967" t="s">
        <v>3748</v>
      </c>
      <c r="D22" s="987" t="s">
        <v>3749</v>
      </c>
      <c r="E22" s="1016"/>
      <c r="F22" s="988" t="s">
        <v>16</v>
      </c>
      <c r="G22" s="989" t="s">
        <v>3750</v>
      </c>
      <c r="H22" s="817"/>
      <c r="I22" s="903"/>
      <c r="J22" s="903"/>
      <c r="K22" s="903"/>
      <c r="L22" s="904"/>
      <c r="M22" s="51"/>
      <c r="N22" s="898"/>
    </row>
    <row r="23" spans="1:14" ht="18" customHeight="1" x14ac:dyDescent="0.25">
      <c r="A23" s="4936"/>
      <c r="B23" s="4951"/>
      <c r="C23" s="4971"/>
      <c r="D23" s="985" t="s">
        <v>3751</v>
      </c>
      <c r="E23" s="1015"/>
      <c r="F23" s="146" t="s">
        <v>16</v>
      </c>
      <c r="G23" s="986" t="s">
        <v>3752</v>
      </c>
      <c r="H23" s="817"/>
      <c r="I23" s="901"/>
      <c r="J23" s="901"/>
      <c r="K23" s="901"/>
      <c r="L23" s="902"/>
      <c r="M23" s="51"/>
      <c r="N23" s="112"/>
    </row>
    <row r="24" spans="1:14" ht="18" customHeight="1" x14ac:dyDescent="0.25">
      <c r="A24" s="4936"/>
      <c r="B24" s="4951"/>
      <c r="C24" s="4967" t="s">
        <v>3753</v>
      </c>
      <c r="D24" s="987" t="s">
        <v>3754</v>
      </c>
      <c r="E24" s="1016"/>
      <c r="F24" s="988" t="s">
        <v>16</v>
      </c>
      <c r="G24" s="989" t="s">
        <v>3755</v>
      </c>
      <c r="H24" s="817"/>
      <c r="I24" s="903"/>
      <c r="J24" s="903"/>
      <c r="K24" s="903"/>
      <c r="L24" s="904"/>
      <c r="M24" s="51"/>
      <c r="N24" s="898"/>
    </row>
    <row r="25" spans="1:14" ht="18" customHeight="1" x14ac:dyDescent="0.25">
      <c r="A25" s="4936"/>
      <c r="B25" s="4951"/>
      <c r="C25" s="4958"/>
      <c r="D25" s="985" t="s">
        <v>3756</v>
      </c>
      <c r="E25" s="1015"/>
      <c r="F25" s="146" t="s">
        <v>16</v>
      </c>
      <c r="G25" s="986" t="s">
        <v>3757</v>
      </c>
      <c r="H25" s="817"/>
      <c r="I25" s="901"/>
      <c r="J25" s="901"/>
      <c r="K25" s="901"/>
      <c r="L25" s="902"/>
      <c r="M25" s="51"/>
      <c r="N25" s="112"/>
    </row>
    <row r="26" spans="1:14" ht="18" customHeight="1" x14ac:dyDescent="0.25">
      <c r="A26" s="4936"/>
      <c r="B26" s="4951"/>
      <c r="C26" s="4958"/>
      <c r="D26" s="985" t="s">
        <v>3758</v>
      </c>
      <c r="E26" s="1015"/>
      <c r="F26" s="146" t="s">
        <v>16</v>
      </c>
      <c r="G26" s="986" t="s">
        <v>3759</v>
      </c>
      <c r="H26" s="817"/>
      <c r="I26" s="901"/>
      <c r="J26" s="901"/>
      <c r="K26" s="901"/>
      <c r="L26" s="902"/>
      <c r="M26" s="51"/>
      <c r="N26" s="112"/>
    </row>
    <row r="27" spans="1:14" ht="18" customHeight="1" x14ac:dyDescent="0.25">
      <c r="A27" s="4936"/>
      <c r="B27" s="4951"/>
      <c r="C27" s="4958"/>
      <c r="D27" s="985" t="s">
        <v>3760</v>
      </c>
      <c r="E27" s="1015"/>
      <c r="F27" s="146" t="s">
        <v>16</v>
      </c>
      <c r="G27" s="986" t="s">
        <v>3761</v>
      </c>
      <c r="H27" s="817"/>
      <c r="I27" s="901"/>
      <c r="J27" s="901"/>
      <c r="K27" s="901"/>
      <c r="L27" s="902"/>
      <c r="M27" s="51"/>
      <c r="N27" s="112"/>
    </row>
    <row r="28" spans="1:14" ht="18" customHeight="1" thickBot="1" x14ac:dyDescent="0.3">
      <c r="A28" s="4936"/>
      <c r="B28" s="4962"/>
      <c r="C28" s="4970"/>
      <c r="D28" s="985" t="s">
        <v>3762</v>
      </c>
      <c r="E28" s="1015"/>
      <c r="F28" s="146" t="s">
        <v>16</v>
      </c>
      <c r="G28" s="986" t="s">
        <v>3763</v>
      </c>
      <c r="H28" s="817"/>
      <c r="I28" s="901"/>
      <c r="J28" s="901"/>
      <c r="K28" s="901"/>
      <c r="L28" s="902"/>
      <c r="M28" s="51"/>
      <c r="N28" s="112"/>
    </row>
    <row r="29" spans="1:14" ht="18" customHeight="1" x14ac:dyDescent="0.25">
      <c r="A29" s="4936"/>
      <c r="B29" s="4976"/>
      <c r="C29" s="1137" t="s">
        <v>121</v>
      </c>
      <c r="D29" s="731" t="s">
        <v>122</v>
      </c>
      <c r="E29" s="227"/>
      <c r="F29" s="95" t="s">
        <v>16</v>
      </c>
      <c r="G29" s="443" t="str">
        <f>"[("&amp;G22&amp;" + "&amp;G23&amp;") + ("&amp;G24&amp;" + "&amp;G26&amp;" + "&amp;G28&amp;")]  -  ["&amp;G66&amp;" + "&amp;G67&amp;"]"</f>
        <v>[(U24 + U28) + (U29 + U34 + U355)]  -  [U71 + U361]</v>
      </c>
      <c r="H29" s="631"/>
      <c r="I29" s="180"/>
      <c r="J29" s="180"/>
      <c r="K29" s="180"/>
      <c r="L29" s="454"/>
      <c r="M29" s="1"/>
      <c r="N29" s="464"/>
    </row>
    <row r="30" spans="1:14" ht="18" customHeight="1" thickBot="1" x14ac:dyDescent="0.3">
      <c r="A30" s="4936"/>
      <c r="B30" s="4977"/>
      <c r="C30" s="1138" t="s">
        <v>124</v>
      </c>
      <c r="D30" s="732" t="s">
        <v>125</v>
      </c>
      <c r="E30" s="105"/>
      <c r="F30" s="100" t="s">
        <v>16</v>
      </c>
      <c r="G30" s="444" t="str">
        <f>"["&amp;G22&amp;" + "&amp;G24&amp;"]  -  ["&amp;G66&amp;" + "&amp;G67&amp;"]"</f>
        <v>[U24 + U29]  -  [U71 + U361]</v>
      </c>
      <c r="H30" s="631"/>
      <c r="I30" s="182"/>
      <c r="J30" s="182"/>
      <c r="K30" s="182"/>
      <c r="L30" s="455"/>
      <c r="M30" s="1"/>
      <c r="N30" s="465"/>
    </row>
    <row r="31" spans="1:14" ht="18" customHeight="1" x14ac:dyDescent="0.25">
      <c r="A31" s="4936"/>
      <c r="B31" s="4961" t="s">
        <v>3764</v>
      </c>
      <c r="C31" s="4958" t="s">
        <v>78</v>
      </c>
      <c r="D31" s="209" t="s">
        <v>3765</v>
      </c>
      <c r="E31" s="668"/>
      <c r="F31" s="233" t="s">
        <v>16</v>
      </c>
      <c r="G31" s="576" t="str">
        <f>G33&amp;" + "&amp;G35</f>
        <v>U36 + U98</v>
      </c>
      <c r="H31" s="817"/>
      <c r="I31" s="288"/>
      <c r="J31" s="288"/>
      <c r="K31" s="288"/>
      <c r="L31" s="669"/>
      <c r="M31" s="51"/>
      <c r="N31" s="459"/>
    </row>
    <row r="32" spans="1:14" ht="18" customHeight="1" thickBot="1" x14ac:dyDescent="0.3">
      <c r="A32" s="4936"/>
      <c r="B32" s="4951"/>
      <c r="C32" s="4966"/>
      <c r="D32" s="196" t="s">
        <v>3766</v>
      </c>
      <c r="E32" s="657"/>
      <c r="F32" s="229" t="s">
        <v>21</v>
      </c>
      <c r="G32" s="554" t="str">
        <f>"["&amp;G31&amp;"]  /  "&amp;G42</f>
        <v>[U36 + U98]  /  U41</v>
      </c>
      <c r="H32" s="817"/>
      <c r="I32" s="284"/>
      <c r="J32" s="284"/>
      <c r="K32" s="284"/>
      <c r="L32" s="605"/>
      <c r="M32" s="51"/>
      <c r="N32" s="625"/>
    </row>
    <row r="33" spans="1:14" ht="18" customHeight="1" thickTop="1" x14ac:dyDescent="0.25">
      <c r="A33" s="4936"/>
      <c r="B33" s="4951"/>
      <c r="C33" s="4967" t="s">
        <v>3767</v>
      </c>
      <c r="D33" s="987" t="s">
        <v>3768</v>
      </c>
      <c r="E33" s="1016"/>
      <c r="F33" s="988" t="s">
        <v>16</v>
      </c>
      <c r="G33" s="989" t="s">
        <v>3769</v>
      </c>
      <c r="H33" s="817"/>
      <c r="I33" s="903"/>
      <c r="J33" s="903"/>
      <c r="K33" s="903"/>
      <c r="L33" s="904"/>
      <c r="M33" s="51"/>
      <c r="N33" s="898"/>
    </row>
    <row r="34" spans="1:14" ht="18" customHeight="1" x14ac:dyDescent="0.25">
      <c r="A34" s="4936"/>
      <c r="B34" s="4951"/>
      <c r="C34" s="4971"/>
      <c r="D34" s="985" t="s">
        <v>3740</v>
      </c>
      <c r="E34" s="1015"/>
      <c r="F34" s="146" t="s">
        <v>16</v>
      </c>
      <c r="G34" s="986" t="s">
        <v>3770</v>
      </c>
      <c r="H34" s="817"/>
      <c r="I34" s="901"/>
      <c r="J34" s="901"/>
      <c r="K34" s="901"/>
      <c r="L34" s="902"/>
      <c r="M34" s="51"/>
      <c r="N34" s="112"/>
    </row>
    <row r="35" spans="1:14" ht="18" customHeight="1" x14ac:dyDescent="0.25">
      <c r="A35" s="4936"/>
      <c r="B35" s="4951"/>
      <c r="C35" s="4967" t="s">
        <v>3771</v>
      </c>
      <c r="D35" s="987" t="s">
        <v>3772</v>
      </c>
      <c r="E35" s="1016"/>
      <c r="F35" s="988" t="s">
        <v>16</v>
      </c>
      <c r="G35" s="989" t="s">
        <v>3773</v>
      </c>
      <c r="H35" s="817"/>
      <c r="I35" s="903"/>
      <c r="J35" s="903"/>
      <c r="K35" s="903"/>
      <c r="L35" s="904"/>
      <c r="M35" s="51"/>
      <c r="N35" s="898"/>
    </row>
    <row r="36" spans="1:14" ht="18" customHeight="1" thickBot="1" x14ac:dyDescent="0.3">
      <c r="A36" s="4936"/>
      <c r="B36" s="4951"/>
      <c r="C36" s="4958"/>
      <c r="D36" s="985" t="s">
        <v>3745</v>
      </c>
      <c r="E36" s="1015"/>
      <c r="F36" s="146" t="s">
        <v>16</v>
      </c>
      <c r="G36" s="986" t="s">
        <v>3774</v>
      </c>
      <c r="H36" s="817"/>
      <c r="I36" s="901"/>
      <c r="J36" s="901"/>
      <c r="K36" s="901"/>
      <c r="L36" s="902"/>
      <c r="M36" s="51"/>
      <c r="N36" s="112"/>
    </row>
    <row r="37" spans="1:14" ht="18" customHeight="1" x14ac:dyDescent="0.25">
      <c r="A37" s="4936"/>
      <c r="B37" s="4961" t="s">
        <v>126</v>
      </c>
      <c r="C37" s="4965"/>
      <c r="D37" s="199" t="s">
        <v>3775</v>
      </c>
      <c r="E37" s="676"/>
      <c r="F37" s="230" t="s">
        <v>16</v>
      </c>
      <c r="G37" s="559" t="s">
        <v>3716</v>
      </c>
      <c r="H37" s="817"/>
      <c r="I37" s="287"/>
      <c r="J37" s="287"/>
      <c r="K37" s="287"/>
      <c r="L37" s="678"/>
      <c r="M37" s="51"/>
      <c r="N37" s="418"/>
    </row>
    <row r="38" spans="1:14" ht="18" customHeight="1" thickBot="1" x14ac:dyDescent="0.3">
      <c r="A38" s="4936"/>
      <c r="B38" s="4951"/>
      <c r="C38" s="4958"/>
      <c r="D38" s="196" t="s">
        <v>3776</v>
      </c>
      <c r="E38" s="657"/>
      <c r="F38" s="229" t="s">
        <v>21</v>
      </c>
      <c r="G38" s="554" t="str">
        <f>G37&amp;"  /  "&amp;G42</f>
        <v>U39  /  U41</v>
      </c>
      <c r="H38" s="817"/>
      <c r="I38" s="284"/>
      <c r="J38" s="284"/>
      <c r="K38" s="284"/>
      <c r="L38" s="605"/>
      <c r="M38" s="51"/>
      <c r="N38" s="625"/>
    </row>
    <row r="39" spans="1:14" ht="18" customHeight="1" thickTop="1" thickBot="1" x14ac:dyDescent="0.3">
      <c r="A39" s="4936"/>
      <c r="B39" s="4962"/>
      <c r="C39" s="4970"/>
      <c r="D39" s="992" t="s">
        <v>3777</v>
      </c>
      <c r="E39" s="1019"/>
      <c r="F39" s="993" t="s">
        <v>16</v>
      </c>
      <c r="G39" s="994" t="s">
        <v>3778</v>
      </c>
      <c r="H39" s="817"/>
      <c r="I39" s="911"/>
      <c r="J39" s="911"/>
      <c r="K39" s="911"/>
      <c r="L39" s="912"/>
      <c r="M39" s="51"/>
      <c r="N39" s="913"/>
    </row>
    <row r="40" spans="1:14" ht="18" customHeight="1" x14ac:dyDescent="0.25">
      <c r="A40" s="4936"/>
      <c r="B40" s="4961" t="s">
        <v>135</v>
      </c>
      <c r="C40" s="4965"/>
      <c r="D40" s="199" t="s">
        <v>3779</v>
      </c>
      <c r="E40" s="676"/>
      <c r="F40" s="230" t="s">
        <v>16</v>
      </c>
      <c r="G40" s="559" t="s">
        <v>3780</v>
      </c>
      <c r="H40" s="817"/>
      <c r="I40" s="287"/>
      <c r="J40" s="287"/>
      <c r="K40" s="287"/>
      <c r="L40" s="678"/>
      <c r="M40" s="51"/>
      <c r="N40" s="418"/>
    </row>
    <row r="41" spans="1:14" ht="18" customHeight="1" thickBot="1" x14ac:dyDescent="0.3">
      <c r="A41" s="4936"/>
      <c r="B41" s="4962"/>
      <c r="C41" s="4970"/>
      <c r="D41" s="203" t="s">
        <v>3781</v>
      </c>
      <c r="E41" s="677"/>
      <c r="F41" s="232" t="s">
        <v>21</v>
      </c>
      <c r="G41" s="562" t="str">
        <f>G40&amp;"  /  "&amp;G42</f>
        <v>U23  /  U41</v>
      </c>
      <c r="H41" s="817"/>
      <c r="I41" s="320"/>
      <c r="J41" s="320"/>
      <c r="K41" s="320"/>
      <c r="L41" s="609"/>
      <c r="M41" s="51"/>
      <c r="N41" s="496"/>
    </row>
    <row r="42" spans="1:14" ht="18" customHeight="1" thickBot="1" x14ac:dyDescent="0.4">
      <c r="A42" s="4937"/>
      <c r="B42" s="273" t="s">
        <v>139</v>
      </c>
      <c r="C42" s="274"/>
      <c r="D42" s="293" t="s">
        <v>140</v>
      </c>
      <c r="E42" s="658"/>
      <c r="F42" s="659" t="s">
        <v>16</v>
      </c>
      <c r="G42" s="1236" t="s">
        <v>3782</v>
      </c>
      <c r="H42" s="632"/>
      <c r="I42" s="305"/>
      <c r="J42" s="305"/>
      <c r="K42" s="305"/>
      <c r="L42" s="654"/>
      <c r="M42" s="1"/>
      <c r="N42" s="467"/>
    </row>
    <row r="43" spans="1:14" ht="18" customHeight="1" thickTop="1" x14ac:dyDescent="0.35">
      <c r="A43" s="69"/>
      <c r="B43" s="69"/>
      <c r="C43" s="69"/>
      <c r="D43" s="1"/>
      <c r="E43" s="42"/>
      <c r="F43" s="1"/>
      <c r="G43" s="1"/>
      <c r="I43" s="1"/>
      <c r="J43" s="1"/>
      <c r="K43" s="1"/>
      <c r="L43" s="1"/>
      <c r="N43" s="1"/>
    </row>
    <row r="44" spans="1:14" ht="18" customHeight="1" x14ac:dyDescent="0.25">
      <c r="A44" s="4935" t="s">
        <v>142</v>
      </c>
      <c r="B44" s="4950" t="s">
        <v>143</v>
      </c>
      <c r="C44" s="4967" t="s">
        <v>78</v>
      </c>
      <c r="D44" s="439" t="s">
        <v>3783</v>
      </c>
      <c r="E44" s="656"/>
      <c r="F44" s="391" t="s">
        <v>16</v>
      </c>
      <c r="G44" s="392" t="str">
        <f>G46&amp;" + "&amp;G51</f>
        <v>U43 + U51</v>
      </c>
      <c r="H44" s="817"/>
      <c r="I44" s="603"/>
      <c r="J44" s="603"/>
      <c r="K44" s="603"/>
      <c r="L44" s="604"/>
      <c r="M44" s="51"/>
      <c r="N44" s="414"/>
    </row>
    <row r="45" spans="1:14" ht="18" customHeight="1" thickBot="1" x14ac:dyDescent="0.3">
      <c r="A45" s="4936"/>
      <c r="B45" s="4951"/>
      <c r="C45" s="4966"/>
      <c r="D45" s="196" t="s">
        <v>3784</v>
      </c>
      <c r="E45" s="657"/>
      <c r="F45" s="229" t="s">
        <v>21</v>
      </c>
      <c r="G45" s="393" t="str">
        <f>"["&amp;G44&amp;"]  /  "&amp;G73</f>
        <v>[U43 + U51]  /  U78</v>
      </c>
      <c r="H45" s="817"/>
      <c r="I45" s="284"/>
      <c r="J45" s="284"/>
      <c r="K45" s="284"/>
      <c r="L45" s="605"/>
      <c r="M45" s="51"/>
      <c r="N45" s="625"/>
    </row>
    <row r="46" spans="1:14" ht="18" customHeight="1" thickTop="1" x14ac:dyDescent="0.25">
      <c r="A46" s="4936"/>
      <c r="B46" s="4951"/>
      <c r="C46" s="4958" t="s">
        <v>3050</v>
      </c>
      <c r="D46" s="987" t="s">
        <v>3785</v>
      </c>
      <c r="E46" s="1016"/>
      <c r="F46" s="988" t="s">
        <v>16</v>
      </c>
      <c r="G46" s="4265" t="s">
        <v>3786</v>
      </c>
      <c r="H46" s="817"/>
      <c r="I46" s="903"/>
      <c r="J46" s="903"/>
      <c r="K46" s="903"/>
      <c r="L46" s="904"/>
      <c r="M46" s="51"/>
      <c r="N46" s="898"/>
    </row>
    <row r="47" spans="1:14" ht="18" customHeight="1" x14ac:dyDescent="0.25">
      <c r="A47" s="4936"/>
      <c r="B47" s="4951"/>
      <c r="C47" s="4958"/>
      <c r="D47" s="985" t="s">
        <v>3787</v>
      </c>
      <c r="E47" s="1015"/>
      <c r="F47" s="146" t="s">
        <v>16</v>
      </c>
      <c r="G47" s="1021" t="s">
        <v>3788</v>
      </c>
      <c r="H47" s="817"/>
      <c r="I47" s="901"/>
      <c r="J47" s="901"/>
      <c r="K47" s="901"/>
      <c r="L47" s="902"/>
      <c r="M47" s="51"/>
      <c r="N47" s="112"/>
    </row>
    <row r="48" spans="1:14" ht="18" customHeight="1" x14ac:dyDescent="0.25">
      <c r="A48" s="4936"/>
      <c r="B48" s="4951"/>
      <c r="C48" s="4958"/>
      <c r="D48" s="985" t="s">
        <v>3789</v>
      </c>
      <c r="E48" s="1015"/>
      <c r="F48" s="146" t="s">
        <v>16</v>
      </c>
      <c r="G48" s="1021" t="s">
        <v>3790</v>
      </c>
      <c r="H48" s="817"/>
      <c r="I48" s="901"/>
      <c r="J48" s="901"/>
      <c r="K48" s="901"/>
      <c r="L48" s="902"/>
      <c r="M48" s="51"/>
      <c r="N48" s="112"/>
    </row>
    <row r="49" spans="1:14" ht="18" customHeight="1" x14ac:dyDescent="0.25">
      <c r="A49" s="4936"/>
      <c r="B49" s="4951"/>
      <c r="C49" s="4958"/>
      <c r="D49" s="985" t="s">
        <v>3791</v>
      </c>
      <c r="E49" s="1015"/>
      <c r="F49" s="146" t="s">
        <v>16</v>
      </c>
      <c r="G49" s="1021" t="s">
        <v>3792</v>
      </c>
      <c r="H49" s="817"/>
      <c r="I49" s="901"/>
      <c r="J49" s="901"/>
      <c r="K49" s="901"/>
      <c r="L49" s="902"/>
      <c r="M49" s="51"/>
      <c r="N49" s="112"/>
    </row>
    <row r="50" spans="1:14" ht="18" customHeight="1" x14ac:dyDescent="0.25">
      <c r="A50" s="4936"/>
      <c r="B50" s="4951"/>
      <c r="C50" s="4958"/>
      <c r="D50" s="990" t="s">
        <v>3793</v>
      </c>
      <c r="E50" s="1017"/>
      <c r="F50" s="149" t="s">
        <v>16</v>
      </c>
      <c r="G50" s="4266" t="s">
        <v>3794</v>
      </c>
      <c r="H50" s="817"/>
      <c r="I50" s="901"/>
      <c r="J50" s="901"/>
      <c r="K50" s="901"/>
      <c r="L50" s="902"/>
      <c r="M50" s="51"/>
      <c r="N50" s="112"/>
    </row>
    <row r="51" spans="1:14" ht="18" customHeight="1" thickBot="1" x14ac:dyDescent="0.3">
      <c r="A51" s="4936"/>
      <c r="B51" s="4962"/>
      <c r="C51" s="282" t="s">
        <v>3058</v>
      </c>
      <c r="D51" s="1070" t="s">
        <v>3059</v>
      </c>
      <c r="E51" s="1071"/>
      <c r="F51" s="1072" t="s">
        <v>16</v>
      </c>
      <c r="G51" s="4267" t="s">
        <v>3795</v>
      </c>
      <c r="H51" s="817"/>
      <c r="I51" s="1053"/>
      <c r="J51" s="1053"/>
      <c r="K51" s="1053"/>
      <c r="L51" s="1054"/>
      <c r="M51" s="51"/>
      <c r="N51" s="1079"/>
    </row>
    <row r="52" spans="1:14" ht="18" customHeight="1" x14ac:dyDescent="0.25">
      <c r="A52" s="4936"/>
      <c r="B52" s="4951" t="s">
        <v>3796</v>
      </c>
      <c r="C52" s="4958" t="s">
        <v>78</v>
      </c>
      <c r="D52" s="209" t="s">
        <v>3797</v>
      </c>
      <c r="E52" s="668"/>
      <c r="F52" s="233" t="s">
        <v>16</v>
      </c>
      <c r="G52" s="440" t="s">
        <v>3069</v>
      </c>
      <c r="H52" s="817"/>
      <c r="I52" s="288"/>
      <c r="J52" s="288"/>
      <c r="K52" s="288"/>
      <c r="L52" s="669"/>
      <c r="M52" s="51"/>
      <c r="N52" s="459"/>
    </row>
    <row r="53" spans="1:14" ht="18" customHeight="1" thickBot="1" x14ac:dyDescent="0.3">
      <c r="A53" s="4936"/>
      <c r="B53" s="4951"/>
      <c r="C53" s="4966"/>
      <c r="D53" s="196" t="s">
        <v>3798</v>
      </c>
      <c r="E53" s="657"/>
      <c r="F53" s="229" t="s">
        <v>21</v>
      </c>
      <c r="G53" s="393" t="str">
        <f>"["&amp;G58&amp;"]  /  "&amp;G73</f>
        <v>[U356]  /  U78</v>
      </c>
      <c r="H53" s="817"/>
      <c r="I53" s="284"/>
      <c r="J53" s="284"/>
      <c r="K53" s="284"/>
      <c r="L53" s="605"/>
      <c r="M53" s="51"/>
      <c r="N53" s="625"/>
    </row>
    <row r="54" spans="1:14" ht="18" customHeight="1" thickTop="1" x14ac:dyDescent="0.25">
      <c r="A54" s="4936"/>
      <c r="B54" s="4951"/>
      <c r="C54" s="5479" t="s">
        <v>3799</v>
      </c>
      <c r="D54" s="987" t="s">
        <v>3800</v>
      </c>
      <c r="E54" s="1016"/>
      <c r="F54" s="988" t="s">
        <v>16</v>
      </c>
      <c r="G54" s="4265" t="s">
        <v>3714</v>
      </c>
      <c r="H54" s="817"/>
      <c r="I54" s="903"/>
      <c r="J54" s="903"/>
      <c r="K54" s="903"/>
      <c r="L54" s="904"/>
      <c r="M54" s="51"/>
      <c r="N54" s="898"/>
    </row>
    <row r="55" spans="1:14" ht="18" customHeight="1" x14ac:dyDescent="0.25">
      <c r="A55" s="4936"/>
      <c r="B55" s="4951"/>
      <c r="C55" s="4971"/>
      <c r="D55" s="990" t="s">
        <v>3801</v>
      </c>
      <c r="E55" s="1017"/>
      <c r="F55" s="149" t="s">
        <v>16</v>
      </c>
      <c r="G55" s="4266" t="s">
        <v>3802</v>
      </c>
      <c r="H55" s="817"/>
      <c r="I55" s="905"/>
      <c r="J55" s="905"/>
      <c r="K55" s="905"/>
      <c r="L55" s="906"/>
      <c r="M55" s="51"/>
      <c r="N55" s="117"/>
    </row>
    <row r="56" spans="1:14" ht="18" customHeight="1" x14ac:dyDescent="0.25">
      <c r="A56" s="4936"/>
      <c r="B56" s="4951"/>
      <c r="C56" s="4958" t="s">
        <v>3803</v>
      </c>
      <c r="D56" s="985" t="s">
        <v>3065</v>
      </c>
      <c r="E56" s="1015"/>
      <c r="F56" s="146" t="s">
        <v>16</v>
      </c>
      <c r="G56" s="1021" t="s">
        <v>3804</v>
      </c>
      <c r="H56" s="817"/>
      <c r="I56" s="901"/>
      <c r="J56" s="901"/>
      <c r="K56" s="901"/>
      <c r="L56" s="902"/>
      <c r="M56" s="51"/>
      <c r="N56" s="112"/>
    </row>
    <row r="57" spans="1:14" ht="18" customHeight="1" x14ac:dyDescent="0.25">
      <c r="A57" s="4936"/>
      <c r="B57" s="4951"/>
      <c r="C57" s="4958"/>
      <c r="D57" s="985" t="s">
        <v>3805</v>
      </c>
      <c r="E57" s="1015"/>
      <c r="F57" s="146" t="s">
        <v>16</v>
      </c>
      <c r="G57" s="1021" t="s">
        <v>3806</v>
      </c>
      <c r="H57" s="817"/>
      <c r="I57" s="901"/>
      <c r="J57" s="901"/>
      <c r="K57" s="901"/>
      <c r="L57" s="902"/>
      <c r="M57" s="51"/>
      <c r="N57" s="112"/>
    </row>
    <row r="58" spans="1:14" ht="18" customHeight="1" thickBot="1" x14ac:dyDescent="0.3">
      <c r="A58" s="4936"/>
      <c r="B58" s="4962"/>
      <c r="C58" s="4970"/>
      <c r="D58" s="985" t="s">
        <v>3807</v>
      </c>
      <c r="E58" s="1015"/>
      <c r="F58" s="146" t="s">
        <v>16</v>
      </c>
      <c r="G58" s="1021" t="s">
        <v>3808</v>
      </c>
      <c r="H58" s="817"/>
      <c r="I58" s="901"/>
      <c r="J58" s="901"/>
      <c r="K58" s="901"/>
      <c r="L58" s="902"/>
      <c r="M58" s="51"/>
      <c r="N58" s="112"/>
    </row>
    <row r="59" spans="1:14" ht="18" customHeight="1" thickBot="1" x14ac:dyDescent="0.3">
      <c r="A59" s="4936"/>
      <c r="B59" s="279"/>
      <c r="C59" s="1135" t="s">
        <v>174</v>
      </c>
      <c r="D59" s="221" t="s">
        <v>175</v>
      </c>
      <c r="E59" s="681"/>
      <c r="F59" s="352" t="s">
        <v>16</v>
      </c>
      <c r="G59" s="685" t="str">
        <f>"["&amp;G46&amp;" + "&amp;G51&amp;" + "&amp;G52&amp;"]  -  ["&amp;G7&amp;"]"</f>
        <v>[U43 + U51 + P93]  -  [U1]</v>
      </c>
      <c r="H59" s="631"/>
      <c r="I59" s="223"/>
      <c r="J59" s="223"/>
      <c r="K59" s="223"/>
      <c r="L59" s="410"/>
      <c r="M59" s="50"/>
      <c r="N59" s="419"/>
    </row>
    <row r="60" spans="1:14" ht="18" customHeight="1" x14ac:dyDescent="0.25">
      <c r="A60" s="4936"/>
      <c r="B60" s="4961" t="s">
        <v>3809</v>
      </c>
      <c r="C60" s="4965" t="s">
        <v>78</v>
      </c>
      <c r="D60" s="209" t="s">
        <v>3810</v>
      </c>
      <c r="E60" s="668"/>
      <c r="F60" s="233" t="s">
        <v>16</v>
      </c>
      <c r="G60" s="440" t="s">
        <v>3811</v>
      </c>
      <c r="H60" s="817"/>
      <c r="I60" s="288"/>
      <c r="J60" s="288"/>
      <c r="K60" s="288"/>
      <c r="L60" s="669"/>
      <c r="M60" s="51"/>
      <c r="N60" s="459"/>
    </row>
    <row r="61" spans="1:14" ht="18" customHeight="1" thickBot="1" x14ac:dyDescent="0.3">
      <c r="A61" s="4936"/>
      <c r="B61" s="4951"/>
      <c r="C61" s="4966"/>
      <c r="D61" s="196" t="s">
        <v>3812</v>
      </c>
      <c r="E61" s="657"/>
      <c r="F61" s="229" t="s">
        <v>21</v>
      </c>
      <c r="G61" s="393" t="str">
        <f>G60&amp;" / "&amp;G73</f>
        <v>U62 / U78</v>
      </c>
      <c r="H61" s="817"/>
      <c r="I61" s="284"/>
      <c r="J61" s="284"/>
      <c r="K61" s="284"/>
      <c r="L61" s="605"/>
      <c r="M61" s="51"/>
      <c r="N61" s="625"/>
    </row>
    <row r="62" spans="1:14" ht="18" customHeight="1" thickTop="1" x14ac:dyDescent="0.25">
      <c r="A62" s="4936"/>
      <c r="B62" s="4951"/>
      <c r="C62" s="5479" t="s">
        <v>3813</v>
      </c>
      <c r="D62" s="987" t="s">
        <v>3814</v>
      </c>
      <c r="E62" s="1016"/>
      <c r="F62" s="988" t="s">
        <v>16</v>
      </c>
      <c r="G62" s="4265" t="s">
        <v>3715</v>
      </c>
      <c r="H62" s="817"/>
      <c r="I62" s="903"/>
      <c r="J62" s="903"/>
      <c r="K62" s="903"/>
      <c r="L62" s="904"/>
      <c r="M62" s="51"/>
      <c r="N62" s="898"/>
    </row>
    <row r="63" spans="1:14" ht="18" customHeight="1" x14ac:dyDescent="0.25">
      <c r="A63" s="4936"/>
      <c r="B63" s="4951"/>
      <c r="C63" s="4958"/>
      <c r="D63" s="985" t="s">
        <v>3815</v>
      </c>
      <c r="E63" s="1015"/>
      <c r="F63" s="146" t="s">
        <v>16</v>
      </c>
      <c r="G63" s="1021" t="s">
        <v>3816</v>
      </c>
      <c r="H63" s="817"/>
      <c r="I63" s="901"/>
      <c r="J63" s="901"/>
      <c r="K63" s="901"/>
      <c r="L63" s="902"/>
      <c r="M63" s="51"/>
      <c r="N63" s="112"/>
    </row>
    <row r="64" spans="1:14" ht="18" customHeight="1" x14ac:dyDescent="0.25">
      <c r="A64" s="4936"/>
      <c r="B64" s="4951"/>
      <c r="C64" s="4958"/>
      <c r="D64" s="985" t="s">
        <v>3817</v>
      </c>
      <c r="E64" s="1015"/>
      <c r="F64" s="146" t="s">
        <v>16</v>
      </c>
      <c r="G64" s="1021" t="s">
        <v>3818</v>
      </c>
      <c r="H64" s="817"/>
      <c r="I64" s="901"/>
      <c r="J64" s="901"/>
      <c r="K64" s="901"/>
      <c r="L64" s="902"/>
      <c r="M64" s="51"/>
      <c r="N64" s="112"/>
    </row>
    <row r="65" spans="1:16" ht="18" customHeight="1" x14ac:dyDescent="0.25">
      <c r="A65" s="4936"/>
      <c r="B65" s="4951"/>
      <c r="C65" s="4971"/>
      <c r="D65" s="990" t="s">
        <v>3801</v>
      </c>
      <c r="E65" s="1017"/>
      <c r="F65" s="149" t="s">
        <v>16</v>
      </c>
      <c r="G65" s="4266" t="s">
        <v>3819</v>
      </c>
      <c r="H65" s="817"/>
      <c r="I65" s="905"/>
      <c r="J65" s="905"/>
      <c r="K65" s="905"/>
      <c r="L65" s="906"/>
      <c r="M65" s="51"/>
      <c r="N65" s="117"/>
    </row>
    <row r="66" spans="1:16" ht="18" customHeight="1" x14ac:dyDescent="0.25">
      <c r="A66" s="4936"/>
      <c r="B66" s="4951"/>
      <c r="C66" s="4958" t="s">
        <v>3820</v>
      </c>
      <c r="D66" s="985" t="s">
        <v>1756</v>
      </c>
      <c r="E66" s="1015"/>
      <c r="F66" s="146" t="s">
        <v>16</v>
      </c>
      <c r="G66" s="1021" t="s">
        <v>3821</v>
      </c>
      <c r="H66" s="817"/>
      <c r="I66" s="901"/>
      <c r="J66" s="901"/>
      <c r="K66" s="901"/>
      <c r="L66" s="902"/>
      <c r="M66" s="51"/>
      <c r="N66" s="112"/>
    </row>
    <row r="67" spans="1:16" ht="18" customHeight="1" x14ac:dyDescent="0.25">
      <c r="A67" s="4936"/>
      <c r="B67" s="4951"/>
      <c r="C67" s="4958"/>
      <c r="D67" s="985" t="s">
        <v>3822</v>
      </c>
      <c r="E67" s="1015"/>
      <c r="F67" s="146" t="s">
        <v>16</v>
      </c>
      <c r="G67" s="1021" t="s">
        <v>3823</v>
      </c>
      <c r="H67" s="817"/>
      <c r="I67" s="901"/>
      <c r="J67" s="901"/>
      <c r="K67" s="901"/>
      <c r="L67" s="902"/>
      <c r="M67" s="51"/>
      <c r="N67" s="112"/>
    </row>
    <row r="68" spans="1:16" ht="18" customHeight="1" thickBot="1" x14ac:dyDescent="0.3">
      <c r="A68" s="4936"/>
      <c r="B68" s="4962"/>
      <c r="C68" s="4970"/>
      <c r="D68" s="985" t="s">
        <v>3824</v>
      </c>
      <c r="E68" s="1015"/>
      <c r="F68" s="146" t="s">
        <v>16</v>
      </c>
      <c r="G68" s="1021" t="s">
        <v>3825</v>
      </c>
      <c r="H68" s="817"/>
      <c r="I68" s="901"/>
      <c r="J68" s="901"/>
      <c r="K68" s="901"/>
      <c r="L68" s="902"/>
      <c r="M68" s="51"/>
      <c r="N68" s="112"/>
    </row>
    <row r="69" spans="1:16" ht="18" customHeight="1" x14ac:dyDescent="0.35">
      <c r="A69" s="4936"/>
      <c r="B69" s="365"/>
      <c r="C69" s="1137" t="s">
        <v>185</v>
      </c>
      <c r="D69" s="226" t="s">
        <v>186</v>
      </c>
      <c r="E69" s="682"/>
      <c r="F69" s="95" t="s">
        <v>21</v>
      </c>
      <c r="G69" s="443" t="str">
        <f>"["&amp;G54&amp;" + "&amp;G62&amp;"]  /  ["&amp;G46&amp;" + "&amp;G51&amp;"]"</f>
        <v>[U53 + U63]  /  [U43 + U51]</v>
      </c>
      <c r="H69" s="632"/>
      <c r="I69" s="180"/>
      <c r="J69" s="180"/>
      <c r="K69" s="180"/>
      <c r="L69" s="454"/>
      <c r="M69" s="1"/>
      <c r="N69" s="464"/>
    </row>
    <row r="70" spans="1:16" ht="18" customHeight="1" thickBot="1" x14ac:dyDescent="0.4">
      <c r="A70" s="4936"/>
      <c r="B70" s="365"/>
      <c r="C70" s="1138" t="s">
        <v>187</v>
      </c>
      <c r="D70" s="104" t="s">
        <v>188</v>
      </c>
      <c r="E70" s="683"/>
      <c r="F70" s="100" t="s">
        <v>21</v>
      </c>
      <c r="G70" s="444" t="str">
        <f>"["&amp;G54&amp;" + "&amp;G62&amp;" - "&amp;G37&amp;"]  /  ["&amp;G46&amp;" + "&amp;G51&amp;"]"</f>
        <v>[U53 + U63 - U39]  /  [U43 + U51]</v>
      </c>
      <c r="H70" s="632"/>
      <c r="I70" s="182"/>
      <c r="J70" s="182"/>
      <c r="K70" s="182"/>
      <c r="L70" s="455"/>
      <c r="M70" s="1"/>
      <c r="N70" s="465"/>
    </row>
    <row r="71" spans="1:16" ht="18" customHeight="1" x14ac:dyDescent="0.25">
      <c r="A71" s="4936"/>
      <c r="B71" s="4961" t="s">
        <v>135</v>
      </c>
      <c r="C71" s="4965"/>
      <c r="D71" s="199" t="s">
        <v>3826</v>
      </c>
      <c r="E71" s="676"/>
      <c r="F71" s="230" t="s">
        <v>16</v>
      </c>
      <c r="G71" s="396" t="s">
        <v>3827</v>
      </c>
      <c r="H71" s="817"/>
      <c r="I71" s="287"/>
      <c r="J71" s="287"/>
      <c r="K71" s="287"/>
      <c r="L71" s="678"/>
      <c r="M71" s="51"/>
      <c r="N71" s="418"/>
    </row>
    <row r="72" spans="1:16" ht="18" customHeight="1" thickBot="1" x14ac:dyDescent="0.3">
      <c r="A72" s="4936"/>
      <c r="B72" s="4962"/>
      <c r="C72" s="4970"/>
      <c r="D72" s="203" t="s">
        <v>3828</v>
      </c>
      <c r="E72" s="677"/>
      <c r="F72" s="232" t="s">
        <v>21</v>
      </c>
      <c r="G72" s="399" t="str">
        <f>G71&amp;" / "&amp;G73</f>
        <v>U69 / U78</v>
      </c>
      <c r="H72" s="817"/>
      <c r="I72" s="320"/>
      <c r="J72" s="320"/>
      <c r="K72" s="320"/>
      <c r="L72" s="609"/>
      <c r="M72" s="51"/>
      <c r="N72" s="496"/>
    </row>
    <row r="73" spans="1:16" ht="18" customHeight="1" thickBot="1" x14ac:dyDescent="0.4">
      <c r="A73" s="4937"/>
      <c r="B73" s="273" t="s">
        <v>199</v>
      </c>
      <c r="C73" s="274"/>
      <c r="D73" s="293" t="s">
        <v>3829</v>
      </c>
      <c r="E73" s="658"/>
      <c r="F73" s="305" t="s">
        <v>16</v>
      </c>
      <c r="G73" s="476" t="s">
        <v>3709</v>
      </c>
      <c r="H73" s="632"/>
      <c r="I73" s="305"/>
      <c r="J73" s="305"/>
      <c r="K73" s="305"/>
      <c r="L73" s="654"/>
      <c r="M73" s="1"/>
      <c r="N73" s="467"/>
    </row>
    <row r="74" spans="1:16" s="51" customFormat="1" ht="18" customHeight="1" thickTop="1" thickBot="1" x14ac:dyDescent="0.3">
      <c r="A74" s="4937" t="s">
        <v>3091</v>
      </c>
      <c r="B74" s="4952"/>
      <c r="C74" s="4959"/>
      <c r="D74" s="134" t="s">
        <v>3092</v>
      </c>
      <c r="E74" s="1033"/>
      <c r="F74" s="939" t="s">
        <v>16</v>
      </c>
      <c r="G74" s="166" t="s">
        <v>3718</v>
      </c>
      <c r="H74" s="631"/>
      <c r="I74" s="1062"/>
      <c r="J74" s="1062"/>
      <c r="K74" s="1062"/>
      <c r="L74" s="1063"/>
      <c r="M74" s="50"/>
      <c r="N74" s="1064"/>
      <c r="O74" s="50"/>
      <c r="P74" s="50"/>
    </row>
    <row r="75" spans="1:16" ht="18" customHeight="1" thickTop="1" x14ac:dyDescent="0.35">
      <c r="A75" s="69"/>
      <c r="B75" s="69"/>
      <c r="C75" s="69"/>
      <c r="D75" s="1"/>
      <c r="E75" s="42"/>
      <c r="F75" s="1"/>
      <c r="G75" s="1"/>
      <c r="I75" s="1"/>
      <c r="J75" s="1"/>
      <c r="K75" s="1"/>
      <c r="L75" s="1"/>
      <c r="N75" s="1"/>
    </row>
    <row r="76" spans="1:16" ht="18" customHeight="1" x14ac:dyDescent="0.25">
      <c r="A76" s="4935" t="s">
        <v>212</v>
      </c>
      <c r="B76" s="4953" t="s">
        <v>3830</v>
      </c>
      <c r="C76" s="280" t="s">
        <v>214</v>
      </c>
      <c r="D76" s="769" t="s">
        <v>215</v>
      </c>
      <c r="E76" s="770"/>
      <c r="F76" s="771" t="s">
        <v>16</v>
      </c>
      <c r="G76" s="772" t="s">
        <v>3696</v>
      </c>
      <c r="H76" s="631"/>
      <c r="I76" s="773"/>
      <c r="J76" s="773"/>
      <c r="K76" s="773"/>
      <c r="L76" s="774"/>
      <c r="M76" s="50"/>
      <c r="N76" s="775"/>
    </row>
    <row r="77" spans="1:16" ht="18" customHeight="1" x14ac:dyDescent="0.35">
      <c r="A77" s="4936"/>
      <c r="B77" s="4954"/>
      <c r="C77" s="4958" t="s">
        <v>3831</v>
      </c>
      <c r="D77" s="997" t="s">
        <v>3832</v>
      </c>
      <c r="E77" s="924"/>
      <c r="F77" s="925" t="s">
        <v>16</v>
      </c>
      <c r="G77" s="926" t="s">
        <v>1377</v>
      </c>
      <c r="H77" s="815"/>
      <c r="I77" s="925"/>
      <c r="J77" s="925"/>
      <c r="K77" s="925"/>
      <c r="L77" s="914"/>
      <c r="N77" s="914"/>
    </row>
    <row r="78" spans="1:16" ht="18" customHeight="1" x14ac:dyDescent="0.35">
      <c r="A78" s="4936"/>
      <c r="B78" s="4954"/>
      <c r="C78" s="4971"/>
      <c r="D78" s="1259" t="s">
        <v>3833</v>
      </c>
      <c r="E78" s="1260"/>
      <c r="F78" s="262" t="s">
        <v>16</v>
      </c>
      <c r="G78" s="501" t="s">
        <v>1382</v>
      </c>
      <c r="H78" s="815"/>
      <c r="I78" s="933"/>
      <c r="J78" s="933"/>
      <c r="K78" s="933"/>
      <c r="L78" s="922"/>
      <c r="N78" s="922"/>
    </row>
    <row r="79" spans="1:16" ht="18" customHeight="1" x14ac:dyDescent="0.35">
      <c r="A79" s="4936"/>
      <c r="B79" s="4954"/>
      <c r="C79" s="1139" t="s">
        <v>229</v>
      </c>
      <c r="D79" s="1261" t="s">
        <v>230</v>
      </c>
      <c r="E79" s="248"/>
      <c r="F79" s="249" t="s">
        <v>16</v>
      </c>
      <c r="G79" s="630" t="str">
        <f>G76&amp;" - "&amp;G77&amp;" - "&amp;G78</f>
        <v>Q93 - Q5 - Q9</v>
      </c>
      <c r="H79" s="816"/>
      <c r="I79" s="250"/>
      <c r="J79" s="250"/>
      <c r="K79" s="250"/>
      <c r="L79" s="613"/>
      <c r="M79" s="43"/>
      <c r="N79" s="622"/>
    </row>
    <row r="80" spans="1:16" ht="18" customHeight="1" x14ac:dyDescent="0.35">
      <c r="A80" s="4936"/>
      <c r="B80" s="4954"/>
      <c r="C80" s="1140" t="s">
        <v>231</v>
      </c>
      <c r="D80" s="251" t="s">
        <v>232</v>
      </c>
      <c r="E80" s="693"/>
      <c r="F80" s="253" t="s">
        <v>21</v>
      </c>
      <c r="G80" s="531" t="str">
        <f>"["&amp;G79&amp;"]  /  "&amp;G76</f>
        <v>[Q93 - Q5 - Q9]  /  Q93</v>
      </c>
      <c r="H80" s="816"/>
      <c r="I80" s="254"/>
      <c r="J80" s="254"/>
      <c r="K80" s="254"/>
      <c r="L80" s="614"/>
      <c r="M80" s="43"/>
      <c r="N80" s="623"/>
    </row>
    <row r="81" spans="1:14" ht="18" customHeight="1" x14ac:dyDescent="0.35">
      <c r="A81" s="4936"/>
      <c r="B81" s="4954"/>
      <c r="C81" s="280" t="s">
        <v>233</v>
      </c>
      <c r="D81" s="1035" t="s">
        <v>3834</v>
      </c>
      <c r="E81" s="1073"/>
      <c r="F81" s="959" t="s">
        <v>16</v>
      </c>
      <c r="G81" s="960" t="s">
        <v>1379</v>
      </c>
      <c r="H81" s="815"/>
      <c r="I81" s="959"/>
      <c r="J81" s="959"/>
      <c r="K81" s="959"/>
      <c r="L81" s="975"/>
      <c r="N81" s="975"/>
    </row>
    <row r="82" spans="1:14" ht="18" customHeight="1" x14ac:dyDescent="0.25">
      <c r="A82" s="4936"/>
      <c r="B82" s="4954"/>
      <c r="C82" s="1139" t="s">
        <v>236</v>
      </c>
      <c r="D82" s="247" t="s">
        <v>237</v>
      </c>
      <c r="E82" s="692"/>
      <c r="F82" s="249" t="s">
        <v>16</v>
      </c>
      <c r="G82" s="630" t="str">
        <f>"("&amp;G79&amp;") - ("&amp;G81&amp;")"</f>
        <v>(Q93 - Q5 - Q9) - (Q7)</v>
      </c>
      <c r="H82" s="631"/>
      <c r="I82" s="250"/>
      <c r="J82" s="250"/>
      <c r="K82" s="250"/>
      <c r="L82" s="613"/>
      <c r="M82" s="50"/>
      <c r="N82" s="622"/>
    </row>
    <row r="83" spans="1:14" ht="18" customHeight="1" x14ac:dyDescent="0.25">
      <c r="A83" s="4936"/>
      <c r="B83" s="4954"/>
      <c r="C83" s="1140" t="s">
        <v>238</v>
      </c>
      <c r="D83" s="251" t="s">
        <v>239</v>
      </c>
      <c r="E83" s="693"/>
      <c r="F83" s="253" t="s">
        <v>21</v>
      </c>
      <c r="G83" s="531" t="str">
        <f>"["&amp;G82&amp;"]  /  "&amp;G76</f>
        <v>[(Q93 - Q5 - Q9) - (Q7)]  /  Q93</v>
      </c>
      <c r="H83" s="631"/>
      <c r="I83" s="254"/>
      <c r="J83" s="254"/>
      <c r="K83" s="254"/>
      <c r="L83" s="614"/>
      <c r="M83" s="50"/>
      <c r="N83" s="623"/>
    </row>
    <row r="84" spans="1:14" ht="18" customHeight="1" x14ac:dyDescent="0.35">
      <c r="A84" s="4936"/>
      <c r="B84" s="4954"/>
      <c r="C84" s="4967" t="s">
        <v>243</v>
      </c>
      <c r="D84" s="999" t="s">
        <v>3835</v>
      </c>
      <c r="E84" s="947"/>
      <c r="F84" s="948" t="s">
        <v>16</v>
      </c>
      <c r="G84" s="949" t="s">
        <v>1378</v>
      </c>
      <c r="H84" s="815"/>
      <c r="I84" s="948"/>
      <c r="J84" s="948"/>
      <c r="K84" s="948"/>
      <c r="L84" s="973"/>
      <c r="N84" s="973"/>
    </row>
    <row r="85" spans="1:14" ht="18" customHeight="1" x14ac:dyDescent="0.35">
      <c r="A85" s="4936"/>
      <c r="B85" s="4954"/>
      <c r="C85" s="4958"/>
      <c r="D85" s="1047" t="s">
        <v>3836</v>
      </c>
      <c r="E85" s="932"/>
      <c r="F85" s="933" t="s">
        <v>16</v>
      </c>
      <c r="G85" s="934" t="s">
        <v>3837</v>
      </c>
      <c r="H85" s="815"/>
      <c r="I85" s="933"/>
      <c r="J85" s="933"/>
      <c r="K85" s="933"/>
      <c r="L85" s="922"/>
      <c r="N85" s="922"/>
    </row>
    <row r="86" spans="1:14" ht="18" customHeight="1" x14ac:dyDescent="0.35">
      <c r="A86" s="4936"/>
      <c r="B86" s="4954"/>
      <c r="C86" s="4971"/>
      <c r="D86" s="995" t="s">
        <v>3838</v>
      </c>
      <c r="E86" s="932"/>
      <c r="F86" s="933" t="s">
        <v>16</v>
      </c>
      <c r="G86" s="934" t="s">
        <v>1380</v>
      </c>
      <c r="H86" s="815"/>
      <c r="I86" s="933"/>
      <c r="J86" s="933"/>
      <c r="K86" s="933"/>
      <c r="L86" s="922"/>
      <c r="N86" s="922"/>
    </row>
    <row r="87" spans="1:14" ht="18" customHeight="1" x14ac:dyDescent="0.25">
      <c r="A87" s="4936"/>
      <c r="B87" s="4954"/>
      <c r="C87" s="1139" t="s">
        <v>248</v>
      </c>
      <c r="D87" s="247" t="s">
        <v>249</v>
      </c>
      <c r="E87" s="692"/>
      <c r="F87" s="249" t="s">
        <v>16</v>
      </c>
      <c r="G87" s="630" t="str">
        <f>G94&amp;" + "&amp;G92&amp;" + "&amp;G93&amp;" + "&amp;G89</f>
        <v>Q20 + Q14 + Q97 + Q10</v>
      </c>
      <c r="H87" s="631"/>
      <c r="I87" s="250"/>
      <c r="J87" s="250"/>
      <c r="K87" s="250"/>
      <c r="L87" s="613"/>
      <c r="M87" s="50"/>
      <c r="N87" s="622"/>
    </row>
    <row r="88" spans="1:14" ht="18" customHeight="1" x14ac:dyDescent="0.25">
      <c r="A88" s="4936"/>
      <c r="B88" s="4954"/>
      <c r="C88" s="1140" t="s">
        <v>250</v>
      </c>
      <c r="D88" s="251" t="s">
        <v>251</v>
      </c>
      <c r="E88" s="693"/>
      <c r="F88" s="253" t="s">
        <v>21</v>
      </c>
      <c r="G88" s="531" t="str">
        <f>"["&amp;G87&amp;"]  /  "&amp;G76</f>
        <v>[Q20 + Q14 + Q97 + Q10]  /  Q93</v>
      </c>
      <c r="H88" s="631"/>
      <c r="I88" s="254"/>
      <c r="J88" s="254"/>
      <c r="K88" s="254"/>
      <c r="L88" s="614"/>
      <c r="M88" s="50"/>
      <c r="N88" s="623"/>
    </row>
    <row r="89" spans="1:14" ht="18" customHeight="1" x14ac:dyDescent="0.35">
      <c r="A89" s="4936"/>
      <c r="B89" s="4954"/>
      <c r="C89" s="298" t="s">
        <v>252</v>
      </c>
      <c r="D89" s="1035" t="s">
        <v>3839</v>
      </c>
      <c r="E89" s="1073"/>
      <c r="F89" s="959" t="s">
        <v>16</v>
      </c>
      <c r="G89" s="960" t="s">
        <v>3840</v>
      </c>
      <c r="H89" s="815"/>
      <c r="I89" s="959"/>
      <c r="J89" s="959"/>
      <c r="K89" s="959"/>
      <c r="L89" s="975"/>
      <c r="N89" s="975"/>
    </row>
    <row r="90" spans="1:14" ht="18" customHeight="1" x14ac:dyDescent="0.25">
      <c r="A90" s="4936"/>
      <c r="B90" s="4954"/>
      <c r="C90" s="1139" t="s">
        <v>255</v>
      </c>
      <c r="D90" s="247" t="s">
        <v>256</v>
      </c>
      <c r="E90" s="692"/>
      <c r="F90" s="249" t="s">
        <v>16</v>
      </c>
      <c r="G90" s="630" t="str">
        <f>G94&amp;" + "&amp;G92&amp;" + "&amp;G93</f>
        <v>Q20 + Q14 + Q97</v>
      </c>
      <c r="H90" s="631"/>
      <c r="I90" s="250"/>
      <c r="J90" s="250"/>
      <c r="K90" s="250"/>
      <c r="L90" s="613"/>
      <c r="M90" s="50"/>
      <c r="N90" s="622"/>
    </row>
    <row r="91" spans="1:14" ht="18" customHeight="1" x14ac:dyDescent="0.25">
      <c r="A91" s="4936"/>
      <c r="B91" s="4954"/>
      <c r="C91" s="1140" t="s">
        <v>257</v>
      </c>
      <c r="D91" s="251" t="s">
        <v>258</v>
      </c>
      <c r="E91" s="693"/>
      <c r="F91" s="253" t="s">
        <v>21</v>
      </c>
      <c r="G91" s="531" t="str">
        <f>"["&amp;G90&amp;"]  /  "&amp;G76</f>
        <v>[Q20 + Q14 + Q97]  /  Q93</v>
      </c>
      <c r="H91" s="631"/>
      <c r="I91" s="254"/>
      <c r="J91" s="254"/>
      <c r="K91" s="254"/>
      <c r="L91" s="614"/>
      <c r="M91" s="50"/>
      <c r="N91" s="623"/>
    </row>
    <row r="92" spans="1:14" ht="18" customHeight="1" x14ac:dyDescent="0.35">
      <c r="A92" s="4936"/>
      <c r="B92" s="4954"/>
      <c r="C92" s="4967" t="s">
        <v>3841</v>
      </c>
      <c r="D92" s="999" t="s">
        <v>3842</v>
      </c>
      <c r="E92" s="947"/>
      <c r="F92" s="948" t="s">
        <v>16</v>
      </c>
      <c r="G92" s="949" t="s">
        <v>3843</v>
      </c>
      <c r="H92" s="815"/>
      <c r="I92" s="948"/>
      <c r="J92" s="948"/>
      <c r="K92" s="948"/>
      <c r="L92" s="973"/>
      <c r="N92" s="973"/>
    </row>
    <row r="93" spans="1:14" ht="18" customHeight="1" thickBot="1" x14ac:dyDescent="0.4">
      <c r="A93" s="4936"/>
      <c r="B93" s="4984"/>
      <c r="C93" s="4970"/>
      <c r="D93" s="1040" t="s">
        <v>3844</v>
      </c>
      <c r="E93" s="928"/>
      <c r="F93" s="929" t="s">
        <v>16</v>
      </c>
      <c r="G93" s="930" t="s">
        <v>3845</v>
      </c>
      <c r="H93" s="815"/>
      <c r="I93" s="929"/>
      <c r="J93" s="929"/>
      <c r="K93" s="929"/>
      <c r="L93" s="915"/>
      <c r="N93" s="915"/>
    </row>
    <row r="94" spans="1:14" ht="18" customHeight="1" x14ac:dyDescent="0.25">
      <c r="A94" s="4936"/>
      <c r="B94" s="5477" t="s">
        <v>3846</v>
      </c>
      <c r="C94" s="827"/>
      <c r="D94" s="818" t="s">
        <v>3847</v>
      </c>
      <c r="E94" s="819"/>
      <c r="F94" s="233" t="s">
        <v>16</v>
      </c>
      <c r="G94" s="440" t="s">
        <v>3848</v>
      </c>
      <c r="H94" s="631"/>
      <c r="I94" s="208"/>
      <c r="J94" s="208"/>
      <c r="K94" s="208"/>
      <c r="L94" s="449"/>
      <c r="M94" s="50"/>
      <c r="N94" s="671"/>
    </row>
    <row r="95" spans="1:14" ht="18" customHeight="1" thickBot="1" x14ac:dyDescent="0.3">
      <c r="A95" s="4936"/>
      <c r="B95" s="5478"/>
      <c r="C95" s="1156" t="s">
        <v>273</v>
      </c>
      <c r="D95" s="820" t="s">
        <v>3849</v>
      </c>
      <c r="E95" s="821"/>
      <c r="F95" s="822" t="s">
        <v>21</v>
      </c>
      <c r="G95" s="823" t="str">
        <f>G94&amp;"  /  "&amp;G76</f>
        <v>Q20  /  Q93</v>
      </c>
      <c r="H95" s="631"/>
      <c r="I95" s="824"/>
      <c r="J95" s="824"/>
      <c r="K95" s="824"/>
      <c r="L95" s="825"/>
      <c r="M95" s="50"/>
      <c r="N95" s="826"/>
    </row>
    <row r="96" spans="1:14" ht="18" customHeight="1" x14ac:dyDescent="0.35">
      <c r="A96" s="4936"/>
      <c r="B96" s="4961" t="s">
        <v>3850</v>
      </c>
      <c r="C96" s="4965" t="s">
        <v>3850</v>
      </c>
      <c r="D96" s="1005" t="s">
        <v>3851</v>
      </c>
      <c r="E96" s="954"/>
      <c r="F96" s="955" t="s">
        <v>16</v>
      </c>
      <c r="G96" s="956" t="s">
        <v>3852</v>
      </c>
      <c r="H96" s="815"/>
      <c r="I96" s="955"/>
      <c r="J96" s="955"/>
      <c r="K96" s="955"/>
      <c r="L96" s="974"/>
      <c r="N96" s="974"/>
    </row>
    <row r="97" spans="1:14" ht="18" customHeight="1" x14ac:dyDescent="0.35">
      <c r="A97" s="4936"/>
      <c r="B97" s="4951"/>
      <c r="C97" s="4958"/>
      <c r="D97" s="997" t="s">
        <v>3853</v>
      </c>
      <c r="E97" s="924"/>
      <c r="F97" s="925" t="s">
        <v>16</v>
      </c>
      <c r="G97" s="926" t="s">
        <v>3854</v>
      </c>
      <c r="H97" s="815"/>
      <c r="I97" s="925"/>
      <c r="J97" s="925"/>
      <c r="K97" s="925"/>
      <c r="L97" s="914"/>
      <c r="N97" s="914"/>
    </row>
    <row r="98" spans="1:14" ht="18" customHeight="1" x14ac:dyDescent="0.35">
      <c r="A98" s="4936"/>
      <c r="B98" s="4951"/>
      <c r="C98" s="4958"/>
      <c r="D98" s="997" t="s">
        <v>3855</v>
      </c>
      <c r="E98" s="924"/>
      <c r="F98" s="925" t="s">
        <v>16</v>
      </c>
      <c r="G98" s="926" t="s">
        <v>3856</v>
      </c>
      <c r="H98" s="815"/>
      <c r="I98" s="925"/>
      <c r="J98" s="925"/>
      <c r="K98" s="925"/>
      <c r="L98" s="914"/>
      <c r="N98" s="914"/>
    </row>
    <row r="99" spans="1:14" ht="18" customHeight="1" x14ac:dyDescent="0.35">
      <c r="A99" s="4936"/>
      <c r="B99" s="4951"/>
      <c r="C99" s="4958"/>
      <c r="D99" s="997" t="s">
        <v>3857</v>
      </c>
      <c r="E99" s="924"/>
      <c r="F99" s="925" t="s">
        <v>16</v>
      </c>
      <c r="G99" s="926" t="s">
        <v>3858</v>
      </c>
      <c r="H99" s="815"/>
      <c r="I99" s="925"/>
      <c r="J99" s="925"/>
      <c r="K99" s="925"/>
      <c r="L99" s="914"/>
      <c r="N99" s="914"/>
    </row>
    <row r="100" spans="1:14" ht="18" customHeight="1" x14ac:dyDescent="0.35">
      <c r="A100" s="4936"/>
      <c r="B100" s="4951"/>
      <c r="C100" s="4971"/>
      <c r="D100" s="997" t="s">
        <v>3859</v>
      </c>
      <c r="E100" s="924"/>
      <c r="F100" s="925" t="s">
        <v>16</v>
      </c>
      <c r="G100" s="926" t="s">
        <v>3860</v>
      </c>
      <c r="H100" s="815"/>
      <c r="I100" s="925"/>
      <c r="J100" s="925"/>
      <c r="K100" s="925"/>
      <c r="L100" s="914"/>
      <c r="N100" s="914"/>
    </row>
    <row r="101" spans="1:14" ht="18" customHeight="1" thickBot="1" x14ac:dyDescent="0.3">
      <c r="A101" s="4936"/>
      <c r="B101" s="4962"/>
      <c r="C101" s="282" t="s">
        <v>361</v>
      </c>
      <c r="D101" s="776" t="s">
        <v>3861</v>
      </c>
      <c r="E101" s="777"/>
      <c r="F101" s="663" t="s">
        <v>16</v>
      </c>
      <c r="G101" s="662" t="s">
        <v>3862</v>
      </c>
      <c r="H101" s="631"/>
      <c r="I101" s="778"/>
      <c r="J101" s="778"/>
      <c r="K101" s="778"/>
      <c r="L101" s="779"/>
      <c r="M101" s="50"/>
      <c r="N101" s="780"/>
    </row>
    <row r="102" spans="1:14" ht="18" customHeight="1" x14ac:dyDescent="0.25">
      <c r="A102" s="4936"/>
      <c r="B102" s="4961" t="s">
        <v>3863</v>
      </c>
      <c r="C102" s="4965"/>
      <c r="D102" s="199" t="s">
        <v>3864</v>
      </c>
      <c r="E102" s="676"/>
      <c r="F102" s="230" t="s">
        <v>16</v>
      </c>
      <c r="G102" s="559" t="s">
        <v>3698</v>
      </c>
      <c r="H102" s="817"/>
      <c r="I102" s="287"/>
      <c r="J102" s="287"/>
      <c r="K102" s="287"/>
      <c r="L102" s="678"/>
      <c r="M102" s="51"/>
      <c r="N102" s="418"/>
    </row>
    <row r="103" spans="1:14" ht="18" customHeight="1" thickBot="1" x14ac:dyDescent="0.3">
      <c r="A103" s="4936"/>
      <c r="B103" s="4962"/>
      <c r="C103" s="4970"/>
      <c r="D103" s="203" t="s">
        <v>3865</v>
      </c>
      <c r="E103" s="677"/>
      <c r="F103" s="232" t="s">
        <v>21</v>
      </c>
      <c r="G103" s="562" t="str">
        <f>G102&amp;"  /  "&amp;G76</f>
        <v>Q26  /  Q93</v>
      </c>
      <c r="H103" s="817"/>
      <c r="I103" s="320"/>
      <c r="J103" s="320"/>
      <c r="K103" s="320"/>
      <c r="L103" s="609"/>
      <c r="M103" s="51"/>
      <c r="N103" s="496"/>
    </row>
    <row r="104" spans="1:14" ht="18" customHeight="1" x14ac:dyDescent="0.35">
      <c r="A104" s="4936"/>
      <c r="B104" s="4961" t="s">
        <v>275</v>
      </c>
      <c r="C104" s="4965" t="s">
        <v>3866</v>
      </c>
      <c r="D104" s="1005" t="s">
        <v>3867</v>
      </c>
      <c r="E104" s="954"/>
      <c r="F104" s="955" t="s">
        <v>16</v>
      </c>
      <c r="G104" s="956" t="s">
        <v>3868</v>
      </c>
      <c r="H104" s="815"/>
      <c r="I104" s="955"/>
      <c r="J104" s="955"/>
      <c r="K104" s="955"/>
      <c r="L104" s="974"/>
      <c r="N104" s="974"/>
    </row>
    <row r="105" spans="1:14" ht="18" customHeight="1" x14ac:dyDescent="0.35">
      <c r="A105" s="4936"/>
      <c r="B105" s="4951"/>
      <c r="C105" s="4958"/>
      <c r="D105" s="997" t="s">
        <v>3869</v>
      </c>
      <c r="E105" s="924"/>
      <c r="F105" s="925" t="s">
        <v>16</v>
      </c>
      <c r="G105" s="926" t="s">
        <v>3870</v>
      </c>
      <c r="H105" s="815"/>
      <c r="I105" s="925"/>
      <c r="J105" s="925"/>
      <c r="K105" s="925"/>
      <c r="L105" s="914"/>
      <c r="N105" s="914"/>
    </row>
    <row r="106" spans="1:14" ht="18" customHeight="1" x14ac:dyDescent="0.35">
      <c r="A106" s="4936"/>
      <c r="B106" s="4951"/>
      <c r="C106" s="4958"/>
      <c r="D106" s="997" t="s">
        <v>3871</v>
      </c>
      <c r="E106" s="924"/>
      <c r="F106" s="925" t="s">
        <v>16</v>
      </c>
      <c r="G106" s="926" t="s">
        <v>3872</v>
      </c>
      <c r="H106" s="815"/>
      <c r="I106" s="925"/>
      <c r="J106" s="925"/>
      <c r="K106" s="925"/>
      <c r="L106" s="914"/>
      <c r="N106" s="914"/>
    </row>
    <row r="107" spans="1:14" ht="18" customHeight="1" x14ac:dyDescent="0.35">
      <c r="A107" s="4936"/>
      <c r="B107" s="4951"/>
      <c r="C107" s="4967" t="s">
        <v>3873</v>
      </c>
      <c r="D107" s="1074" t="s">
        <v>3874</v>
      </c>
      <c r="E107" s="947"/>
      <c r="F107" s="948" t="s">
        <v>16</v>
      </c>
      <c r="G107" s="949" t="s">
        <v>3875</v>
      </c>
      <c r="H107" s="815"/>
      <c r="I107" s="948"/>
      <c r="J107" s="948"/>
      <c r="K107" s="948"/>
      <c r="L107" s="973"/>
      <c r="N107" s="973"/>
    </row>
    <row r="108" spans="1:14" ht="18" customHeight="1" x14ac:dyDescent="0.35">
      <c r="A108" s="4936"/>
      <c r="B108" s="4951"/>
      <c r="C108" s="4958"/>
      <c r="D108" s="1075" t="s">
        <v>3876</v>
      </c>
      <c r="E108" s="924"/>
      <c r="F108" s="925" t="s">
        <v>16</v>
      </c>
      <c r="G108" s="926" t="s">
        <v>3877</v>
      </c>
      <c r="H108" s="815"/>
      <c r="I108" s="925"/>
      <c r="J108" s="925"/>
      <c r="K108" s="925"/>
      <c r="L108" s="914"/>
      <c r="N108" s="914"/>
    </row>
    <row r="109" spans="1:14" ht="18" customHeight="1" x14ac:dyDescent="0.35">
      <c r="A109" s="4936"/>
      <c r="B109" s="4951"/>
      <c r="C109" s="4971"/>
      <c r="D109" s="995" t="s">
        <v>3878</v>
      </c>
      <c r="E109" s="932"/>
      <c r="F109" s="933" t="s">
        <v>16</v>
      </c>
      <c r="G109" s="934" t="s">
        <v>3879</v>
      </c>
      <c r="H109" s="815"/>
      <c r="I109" s="933"/>
      <c r="J109" s="933"/>
      <c r="K109" s="933"/>
      <c r="L109" s="922"/>
      <c r="N109" s="922"/>
    </row>
    <row r="110" spans="1:14" ht="18" customHeight="1" thickBot="1" x14ac:dyDescent="0.3">
      <c r="A110" s="4936"/>
      <c r="B110" s="4962"/>
      <c r="C110" s="282" t="s">
        <v>290</v>
      </c>
      <c r="D110" s="776" t="s">
        <v>291</v>
      </c>
      <c r="E110" s="777"/>
      <c r="F110" s="663" t="s">
        <v>16</v>
      </c>
      <c r="G110" s="662" t="s">
        <v>3880</v>
      </c>
      <c r="H110" s="631"/>
      <c r="I110" s="778"/>
      <c r="J110" s="778"/>
      <c r="K110" s="778"/>
      <c r="L110" s="779"/>
      <c r="M110" s="50"/>
      <c r="N110" s="780"/>
    </row>
    <row r="111" spans="1:14" ht="18" customHeight="1" x14ac:dyDescent="0.25">
      <c r="A111" s="4936"/>
      <c r="B111" s="4951" t="s">
        <v>3881</v>
      </c>
      <c r="C111" s="296"/>
      <c r="D111" s="209" t="s">
        <v>294</v>
      </c>
      <c r="E111" s="207"/>
      <c r="F111" s="233" t="s">
        <v>16</v>
      </c>
      <c r="G111" s="576" t="s">
        <v>3882</v>
      </c>
      <c r="H111" s="631"/>
      <c r="I111" s="208"/>
      <c r="J111" s="208"/>
      <c r="K111" s="208"/>
      <c r="L111" s="449"/>
      <c r="M111" s="50"/>
      <c r="N111" s="459"/>
    </row>
    <row r="112" spans="1:14" ht="18" customHeight="1" thickBot="1" x14ac:dyDescent="0.3">
      <c r="A112" s="4936"/>
      <c r="B112" s="4962"/>
      <c r="C112" s="1141" t="s">
        <v>296</v>
      </c>
      <c r="D112" s="828" t="s">
        <v>297</v>
      </c>
      <c r="E112" s="829"/>
      <c r="F112" s="822" t="s">
        <v>21</v>
      </c>
      <c r="G112" s="830" t="str">
        <f>G111&amp;"  /  "&amp;G76</f>
        <v>Q70  /  Q93</v>
      </c>
      <c r="H112" s="631"/>
      <c r="I112" s="824"/>
      <c r="J112" s="824"/>
      <c r="K112" s="824"/>
      <c r="L112" s="825"/>
      <c r="M112" s="50"/>
      <c r="N112" s="831"/>
    </row>
    <row r="113" spans="1:14" ht="18" customHeight="1" x14ac:dyDescent="0.35">
      <c r="A113" s="4936"/>
      <c r="B113" s="4961" t="s">
        <v>252</v>
      </c>
      <c r="C113" s="4965"/>
      <c r="D113" s="997" t="s">
        <v>3883</v>
      </c>
      <c r="E113" s="924"/>
      <c r="F113" s="925" t="s">
        <v>16</v>
      </c>
      <c r="G113" s="926" t="s">
        <v>3884</v>
      </c>
      <c r="H113" s="815"/>
      <c r="I113" s="925"/>
      <c r="J113" s="925"/>
      <c r="K113" s="925"/>
      <c r="L113" s="914"/>
      <c r="N113" s="914"/>
    </row>
    <row r="114" spans="1:14" ht="18" customHeight="1" x14ac:dyDescent="0.35">
      <c r="A114" s="4936"/>
      <c r="B114" s="4951"/>
      <c r="C114" s="4958"/>
      <c r="D114" s="997" t="s">
        <v>3885</v>
      </c>
      <c r="E114" s="924"/>
      <c r="F114" s="925" t="s">
        <v>16</v>
      </c>
      <c r="G114" s="926" t="s">
        <v>3886</v>
      </c>
      <c r="H114" s="815"/>
      <c r="I114" s="925"/>
      <c r="J114" s="925"/>
      <c r="K114" s="925"/>
      <c r="L114" s="914"/>
      <c r="N114" s="914"/>
    </row>
    <row r="115" spans="1:14" ht="18" customHeight="1" thickBot="1" x14ac:dyDescent="0.4">
      <c r="A115" s="4936"/>
      <c r="B115" s="4962"/>
      <c r="C115" s="4970"/>
      <c r="D115" s="1040" t="s">
        <v>3887</v>
      </c>
      <c r="E115" s="928"/>
      <c r="F115" s="929" t="s">
        <v>16</v>
      </c>
      <c r="G115" s="930" t="s">
        <v>3888</v>
      </c>
      <c r="H115" s="815"/>
      <c r="I115" s="929"/>
      <c r="J115" s="929"/>
      <c r="K115" s="929"/>
      <c r="L115" s="915"/>
      <c r="N115" s="915"/>
    </row>
    <row r="116" spans="1:14" ht="18" customHeight="1" x14ac:dyDescent="0.25">
      <c r="A116" s="4936"/>
      <c r="B116" s="4961" t="s">
        <v>323</v>
      </c>
      <c r="C116" s="5476"/>
      <c r="D116" s="237" t="s">
        <v>3889</v>
      </c>
      <c r="E116" s="686"/>
      <c r="F116" s="239" t="s">
        <v>16</v>
      </c>
      <c r="G116" s="781" t="s">
        <v>3890</v>
      </c>
      <c r="H116" s="817"/>
      <c r="I116" s="687"/>
      <c r="J116" s="687"/>
      <c r="K116" s="687"/>
      <c r="L116" s="688"/>
      <c r="M116" s="51"/>
      <c r="N116" s="493"/>
    </row>
    <row r="117" spans="1:14" ht="18" customHeight="1" thickBot="1" x14ac:dyDescent="0.4">
      <c r="A117" s="4936"/>
      <c r="B117" s="4951"/>
      <c r="C117" s="4964"/>
      <c r="D117" s="1040" t="s">
        <v>3891</v>
      </c>
      <c r="E117" s="928"/>
      <c r="F117" s="929" t="s">
        <v>16</v>
      </c>
      <c r="G117" s="930" t="s">
        <v>3892</v>
      </c>
      <c r="H117" s="815"/>
      <c r="I117" s="929"/>
      <c r="J117" s="929"/>
      <c r="K117" s="929"/>
      <c r="L117" s="915"/>
      <c r="N117" s="915"/>
    </row>
    <row r="118" spans="1:14" ht="18" customHeight="1" x14ac:dyDescent="0.25">
      <c r="A118" s="4936"/>
      <c r="B118" s="4951"/>
      <c r="C118" s="296"/>
      <c r="D118" s="301" t="s">
        <v>3893</v>
      </c>
      <c r="E118" s="367"/>
      <c r="F118" s="303" t="s">
        <v>16</v>
      </c>
      <c r="G118" s="633" t="s">
        <v>3894</v>
      </c>
      <c r="H118" s="631"/>
      <c r="I118" s="636"/>
      <c r="J118" s="636"/>
      <c r="K118" s="636"/>
      <c r="L118" s="637"/>
      <c r="M118" s="50"/>
      <c r="N118" s="497"/>
    </row>
    <row r="119" spans="1:14" ht="18" customHeight="1" thickBot="1" x14ac:dyDescent="0.3">
      <c r="A119" s="4936"/>
      <c r="B119" s="4951"/>
      <c r="C119" s="1141" t="s">
        <v>325</v>
      </c>
      <c r="D119" s="828" t="s">
        <v>3895</v>
      </c>
      <c r="E119" s="829"/>
      <c r="F119" s="822" t="s">
        <v>21</v>
      </c>
      <c r="G119" s="830" t="str">
        <f>G118&amp;" / "&amp;G76</f>
        <v>Q39 / Q93</v>
      </c>
      <c r="H119" s="631"/>
      <c r="I119" s="824"/>
      <c r="J119" s="824"/>
      <c r="K119" s="824"/>
      <c r="L119" s="825"/>
      <c r="M119" s="50"/>
      <c r="N119" s="831"/>
    </row>
    <row r="120" spans="1:14" ht="18" customHeight="1" x14ac:dyDescent="0.35">
      <c r="A120" s="4936"/>
      <c r="B120" s="4951"/>
      <c r="C120" s="296"/>
      <c r="D120" s="202" t="s">
        <v>3132</v>
      </c>
      <c r="E120" s="676"/>
      <c r="F120" s="230" t="s">
        <v>16</v>
      </c>
      <c r="G120" s="396" t="s">
        <v>3896</v>
      </c>
      <c r="H120" s="632"/>
      <c r="I120" s="230"/>
      <c r="J120" s="230"/>
      <c r="K120" s="230"/>
      <c r="L120" s="675"/>
      <c r="M120" s="1"/>
      <c r="N120" s="418"/>
    </row>
    <row r="121" spans="1:14" ht="18" customHeight="1" thickBot="1" x14ac:dyDescent="0.4">
      <c r="A121" s="4937"/>
      <c r="B121" s="4952"/>
      <c r="C121" s="274"/>
      <c r="D121" s="695" t="s">
        <v>3897</v>
      </c>
      <c r="E121" s="696"/>
      <c r="F121" s="101" t="s">
        <v>16</v>
      </c>
      <c r="G121" s="445" t="s">
        <v>3898</v>
      </c>
      <c r="H121" s="632"/>
      <c r="I121" s="101"/>
      <c r="J121" s="101"/>
      <c r="K121" s="101"/>
      <c r="L121" s="697"/>
      <c r="M121" s="1"/>
      <c r="N121" s="698"/>
    </row>
    <row r="122" spans="1:14" ht="18" customHeight="1" thickTop="1" x14ac:dyDescent="0.35">
      <c r="A122" s="69"/>
      <c r="B122" s="69"/>
      <c r="C122" s="69"/>
      <c r="D122" s="1"/>
      <c r="E122" s="42"/>
      <c r="F122" s="1"/>
      <c r="G122" s="1"/>
      <c r="I122" s="1"/>
      <c r="J122" s="1"/>
      <c r="K122" s="1"/>
      <c r="L122" s="1"/>
      <c r="N122" s="1"/>
    </row>
    <row r="123" spans="1:14" ht="18" customHeight="1" thickBot="1" x14ac:dyDescent="0.4">
      <c r="A123" s="4935" t="s">
        <v>3136</v>
      </c>
      <c r="B123" s="5417" t="s">
        <v>3137</v>
      </c>
      <c r="C123" s="5418"/>
      <c r="D123" s="707" t="s">
        <v>3138</v>
      </c>
      <c r="E123" s="782"/>
      <c r="F123" s="708" t="s">
        <v>16</v>
      </c>
      <c r="G123" s="720" t="s">
        <v>3139</v>
      </c>
      <c r="H123" s="815"/>
      <c r="I123" s="708"/>
      <c r="J123" s="708"/>
      <c r="K123" s="708"/>
      <c r="L123" s="709"/>
      <c r="N123" s="715"/>
    </row>
    <row r="124" spans="1:14" ht="18" customHeight="1" x14ac:dyDescent="0.35">
      <c r="A124" s="4936"/>
      <c r="B124" s="4951" t="s">
        <v>328</v>
      </c>
      <c r="C124" s="4965" t="s">
        <v>3140</v>
      </c>
      <c r="D124" s="1024" t="s">
        <v>2991</v>
      </c>
      <c r="E124" s="1032" t="s">
        <v>3899</v>
      </c>
      <c r="F124" s="925" t="s">
        <v>16</v>
      </c>
      <c r="G124" s="926" t="s">
        <v>3141</v>
      </c>
      <c r="H124" s="632"/>
      <c r="I124" s="925"/>
      <c r="J124" s="925"/>
      <c r="K124" s="925"/>
      <c r="L124" s="914"/>
      <c r="M124" s="1"/>
      <c r="N124" s="914"/>
    </row>
    <row r="125" spans="1:14" ht="18" customHeight="1" x14ac:dyDescent="0.35">
      <c r="A125" s="4936"/>
      <c r="B125" s="4951"/>
      <c r="C125" s="4958"/>
      <c r="D125" s="1024" t="s">
        <v>3142</v>
      </c>
      <c r="E125" s="1032" t="s">
        <v>3900</v>
      </c>
      <c r="F125" s="925" t="s">
        <v>16</v>
      </c>
      <c r="G125" s="926" t="s">
        <v>3143</v>
      </c>
      <c r="H125" s="632"/>
      <c r="I125" s="925"/>
      <c r="J125" s="925"/>
      <c r="K125" s="925"/>
      <c r="L125" s="914"/>
      <c r="M125" s="1"/>
      <c r="N125" s="914"/>
    </row>
    <row r="126" spans="1:14" ht="18" customHeight="1" x14ac:dyDescent="0.35">
      <c r="A126" s="4936"/>
      <c r="B126" s="4951"/>
      <c r="C126" s="4958"/>
      <c r="D126" s="1024" t="s">
        <v>3146</v>
      </c>
      <c r="E126" s="1032" t="s">
        <v>3901</v>
      </c>
      <c r="F126" s="925" t="s">
        <v>16</v>
      </c>
      <c r="G126" s="926" t="s">
        <v>3147</v>
      </c>
      <c r="H126" s="632"/>
      <c r="I126" s="925"/>
      <c r="J126" s="925"/>
      <c r="K126" s="925"/>
      <c r="L126" s="914"/>
      <c r="M126" s="1"/>
      <c r="N126" s="914"/>
    </row>
    <row r="127" spans="1:14" ht="18" customHeight="1" x14ac:dyDescent="0.35">
      <c r="A127" s="4936"/>
      <c r="B127" s="4951"/>
      <c r="C127" s="4958"/>
      <c r="D127" s="1024" t="s">
        <v>3148</v>
      </c>
      <c r="E127" s="1032" t="s">
        <v>3902</v>
      </c>
      <c r="F127" s="925" t="s">
        <v>16</v>
      </c>
      <c r="G127" s="926" t="s">
        <v>3149</v>
      </c>
      <c r="H127" s="632"/>
      <c r="I127" s="925"/>
      <c r="J127" s="925"/>
      <c r="K127" s="925"/>
      <c r="L127" s="914"/>
      <c r="M127" s="1"/>
      <c r="N127" s="914"/>
    </row>
    <row r="128" spans="1:14" ht="18" customHeight="1" x14ac:dyDescent="0.35">
      <c r="A128" s="4936"/>
      <c r="B128" s="4951"/>
      <c r="C128" s="4958"/>
      <c r="D128" s="1024" t="s">
        <v>3903</v>
      </c>
      <c r="E128" s="1032" t="s">
        <v>3904</v>
      </c>
      <c r="F128" s="925" t="s">
        <v>16</v>
      </c>
      <c r="G128" s="926" t="s">
        <v>3905</v>
      </c>
      <c r="H128" s="632"/>
      <c r="I128" s="925"/>
      <c r="J128" s="925"/>
      <c r="K128" s="925"/>
      <c r="L128" s="914"/>
      <c r="M128" s="1"/>
      <c r="N128" s="914"/>
    </row>
    <row r="129" spans="1:14" ht="18" customHeight="1" x14ac:dyDescent="0.35">
      <c r="A129" s="4936"/>
      <c r="B129" s="4951"/>
      <c r="C129" s="4958"/>
      <c r="D129" s="723" t="s">
        <v>320</v>
      </c>
      <c r="E129" s="783" t="s">
        <v>3906</v>
      </c>
      <c r="F129" s="717" t="s">
        <v>16</v>
      </c>
      <c r="G129" s="721" t="s">
        <v>3152</v>
      </c>
      <c r="H129" s="632"/>
      <c r="I129" s="717"/>
      <c r="J129" s="717"/>
      <c r="K129" s="717"/>
      <c r="L129" s="718"/>
      <c r="M129" s="1"/>
      <c r="N129" s="719"/>
    </row>
    <row r="130" spans="1:14" ht="18" customHeight="1" x14ac:dyDescent="0.35">
      <c r="A130" s="4936"/>
      <c r="B130" s="4951"/>
      <c r="C130" s="4958"/>
      <c r="D130" s="1024" t="s">
        <v>3907</v>
      </c>
      <c r="E130" s="1032" t="s">
        <v>3908</v>
      </c>
      <c r="F130" s="925" t="s">
        <v>16</v>
      </c>
      <c r="G130" s="926" t="s">
        <v>3612</v>
      </c>
      <c r="H130" s="632"/>
      <c r="I130" s="925"/>
      <c r="J130" s="925"/>
      <c r="K130" s="925"/>
      <c r="L130" s="914"/>
      <c r="M130" s="1"/>
      <c r="N130" s="914"/>
    </row>
    <row r="131" spans="1:14" ht="18" customHeight="1" x14ac:dyDescent="0.35">
      <c r="A131" s="4936"/>
      <c r="B131" s="4951"/>
      <c r="C131" s="4958"/>
      <c r="D131" s="1024" t="s">
        <v>3909</v>
      </c>
      <c r="E131" s="1032" t="s">
        <v>3910</v>
      </c>
      <c r="F131" s="925" t="s">
        <v>16</v>
      </c>
      <c r="G131" s="926" t="s">
        <v>3911</v>
      </c>
      <c r="H131" s="632"/>
      <c r="I131" s="925"/>
      <c r="J131" s="925"/>
      <c r="K131" s="925"/>
      <c r="L131" s="914"/>
      <c r="M131" s="1"/>
      <c r="N131" s="914"/>
    </row>
    <row r="132" spans="1:14" ht="18" customHeight="1" x14ac:dyDescent="0.35">
      <c r="A132" s="4936"/>
      <c r="B132" s="4951"/>
      <c r="C132" s="4958"/>
      <c r="D132" s="1024" t="s">
        <v>3912</v>
      </c>
      <c r="E132" s="1032" t="s">
        <v>3913</v>
      </c>
      <c r="F132" s="925" t="s">
        <v>16</v>
      </c>
      <c r="G132" s="926" t="s">
        <v>3914</v>
      </c>
      <c r="H132" s="632"/>
      <c r="I132" s="925"/>
      <c r="J132" s="925"/>
      <c r="K132" s="925"/>
      <c r="L132" s="914"/>
      <c r="M132" s="1"/>
      <c r="N132" s="914"/>
    </row>
    <row r="133" spans="1:14" ht="18" customHeight="1" x14ac:dyDescent="0.35">
      <c r="A133" s="4936"/>
      <c r="B133" s="4951"/>
      <c r="C133" s="4971"/>
      <c r="D133" s="1048" t="s">
        <v>3915</v>
      </c>
      <c r="E133" s="1076" t="s">
        <v>3916</v>
      </c>
      <c r="F133" s="1066" t="s">
        <v>16</v>
      </c>
      <c r="G133" s="1049" t="s">
        <v>3614</v>
      </c>
      <c r="H133" s="632"/>
      <c r="I133" s="1066"/>
      <c r="J133" s="1066"/>
      <c r="K133" s="1066"/>
      <c r="L133" s="1067"/>
      <c r="M133" s="1"/>
      <c r="N133" s="1067"/>
    </row>
    <row r="134" spans="1:14" ht="18" customHeight="1" x14ac:dyDescent="0.35">
      <c r="A134" s="4936"/>
      <c r="B134" s="4951"/>
      <c r="C134" s="4967" t="s">
        <v>3917</v>
      </c>
      <c r="D134" s="1024" t="s">
        <v>3918</v>
      </c>
      <c r="E134" s="1032" t="s">
        <v>3919</v>
      </c>
      <c r="F134" s="925" t="s">
        <v>16</v>
      </c>
      <c r="G134" s="926" t="s">
        <v>3920</v>
      </c>
      <c r="H134" s="632"/>
      <c r="I134" s="925"/>
      <c r="J134" s="925"/>
      <c r="K134" s="925"/>
      <c r="L134" s="914"/>
      <c r="M134" s="1"/>
      <c r="N134" s="914"/>
    </row>
    <row r="135" spans="1:14" ht="18" customHeight="1" x14ac:dyDescent="0.35">
      <c r="A135" s="4936"/>
      <c r="B135" s="4951"/>
      <c r="C135" s="4958"/>
      <c r="D135" s="1024" t="s">
        <v>3921</v>
      </c>
      <c r="E135" s="1032" t="s">
        <v>3922</v>
      </c>
      <c r="F135" s="925" t="s">
        <v>16</v>
      </c>
      <c r="G135" s="926" t="s">
        <v>3923</v>
      </c>
      <c r="H135" s="632"/>
      <c r="I135" s="925"/>
      <c r="J135" s="925"/>
      <c r="K135" s="925"/>
      <c r="L135" s="914"/>
      <c r="M135" s="1"/>
      <c r="N135" s="914"/>
    </row>
    <row r="136" spans="1:14" ht="18" customHeight="1" x14ac:dyDescent="0.35">
      <c r="A136" s="4936"/>
      <c r="B136" s="4951"/>
      <c r="C136" s="4958"/>
      <c r="D136" s="1024" t="s">
        <v>3924</v>
      </c>
      <c r="E136" s="1032" t="s">
        <v>3925</v>
      </c>
      <c r="F136" s="925" t="s">
        <v>16</v>
      </c>
      <c r="G136" s="926" t="s">
        <v>3926</v>
      </c>
      <c r="H136" s="632"/>
      <c r="I136" s="925"/>
      <c r="J136" s="925"/>
      <c r="K136" s="925"/>
      <c r="L136" s="914"/>
      <c r="M136" s="1"/>
      <c r="N136" s="914"/>
    </row>
    <row r="137" spans="1:14" ht="18" customHeight="1" x14ac:dyDescent="0.35">
      <c r="A137" s="4936"/>
      <c r="B137" s="4951"/>
      <c r="C137" s="4958"/>
      <c r="D137" s="1024" t="s">
        <v>3927</v>
      </c>
      <c r="E137" s="1032" t="s">
        <v>3928</v>
      </c>
      <c r="F137" s="925" t="s">
        <v>16</v>
      </c>
      <c r="G137" s="926" t="s">
        <v>3929</v>
      </c>
      <c r="H137" s="632"/>
      <c r="I137" s="925"/>
      <c r="J137" s="925"/>
      <c r="K137" s="925"/>
      <c r="L137" s="914"/>
      <c r="M137" s="1"/>
      <c r="N137" s="914"/>
    </row>
    <row r="138" spans="1:14" ht="18" customHeight="1" x14ac:dyDescent="0.35">
      <c r="A138" s="4936"/>
      <c r="B138" s="4951"/>
      <c r="C138" s="4958"/>
      <c r="D138" s="1024" t="s">
        <v>3930</v>
      </c>
      <c r="E138" s="1032" t="s">
        <v>3931</v>
      </c>
      <c r="F138" s="925" t="s">
        <v>16</v>
      </c>
      <c r="G138" s="926" t="s">
        <v>3932</v>
      </c>
      <c r="H138" s="632"/>
      <c r="I138" s="925"/>
      <c r="J138" s="925"/>
      <c r="K138" s="925"/>
      <c r="L138" s="914"/>
      <c r="M138" s="1"/>
      <c r="N138" s="914"/>
    </row>
    <row r="139" spans="1:14" ht="18" customHeight="1" x14ac:dyDescent="0.35">
      <c r="A139" s="4936"/>
      <c r="B139" s="4951"/>
      <c r="C139" s="4958"/>
      <c r="D139" s="723" t="s">
        <v>3933</v>
      </c>
      <c r="E139" s="783" t="s">
        <v>3934</v>
      </c>
      <c r="F139" s="717" t="s">
        <v>16</v>
      </c>
      <c r="G139" s="721" t="s">
        <v>3157</v>
      </c>
      <c r="H139" s="632"/>
      <c r="I139" s="717"/>
      <c r="J139" s="717"/>
      <c r="K139" s="717"/>
      <c r="L139" s="718"/>
      <c r="M139" s="1"/>
      <c r="N139" s="719"/>
    </row>
    <row r="140" spans="1:14" ht="18" customHeight="1" x14ac:dyDescent="0.35">
      <c r="A140" s="4936"/>
      <c r="B140" s="4951"/>
      <c r="C140" s="4958"/>
      <c r="D140" s="1024" t="s">
        <v>3158</v>
      </c>
      <c r="E140" s="1032" t="s">
        <v>3935</v>
      </c>
      <c r="F140" s="925" t="s">
        <v>16</v>
      </c>
      <c r="G140" s="926" t="s">
        <v>3159</v>
      </c>
      <c r="H140" s="632"/>
      <c r="I140" s="925"/>
      <c r="J140" s="925"/>
      <c r="K140" s="925"/>
      <c r="L140" s="914"/>
      <c r="M140" s="1"/>
      <c r="N140" s="914"/>
    </row>
    <row r="141" spans="1:14" ht="18" customHeight="1" x14ac:dyDescent="0.35">
      <c r="A141" s="4936"/>
      <c r="B141" s="4951"/>
      <c r="C141" s="4958"/>
      <c r="D141" s="1024" t="s">
        <v>3160</v>
      </c>
      <c r="E141" s="1032" t="s">
        <v>3936</v>
      </c>
      <c r="F141" s="925" t="s">
        <v>16</v>
      </c>
      <c r="G141" s="926" t="s">
        <v>3161</v>
      </c>
      <c r="H141" s="632"/>
      <c r="I141" s="925"/>
      <c r="J141" s="925"/>
      <c r="K141" s="925"/>
      <c r="L141" s="914"/>
      <c r="M141" s="1"/>
      <c r="N141" s="914"/>
    </row>
    <row r="142" spans="1:14" ht="18" customHeight="1" x14ac:dyDescent="0.35">
      <c r="A142" s="4936"/>
      <c r="B142" s="4951"/>
      <c r="C142" s="4971"/>
      <c r="D142" s="1048" t="s">
        <v>3937</v>
      </c>
      <c r="E142" s="1076" t="s">
        <v>3938</v>
      </c>
      <c r="F142" s="1066" t="s">
        <v>16</v>
      </c>
      <c r="G142" s="1049" t="s">
        <v>3623</v>
      </c>
      <c r="H142" s="632"/>
      <c r="I142" s="1066"/>
      <c r="J142" s="1066"/>
      <c r="K142" s="1066"/>
      <c r="L142" s="1067"/>
      <c r="M142" s="1"/>
      <c r="N142" s="1067"/>
    </row>
    <row r="143" spans="1:14" ht="18" customHeight="1" x14ac:dyDescent="0.35">
      <c r="A143" s="4936"/>
      <c r="B143" s="4951"/>
      <c r="C143" s="4958" t="s">
        <v>3939</v>
      </c>
      <c r="D143" s="1050" t="s">
        <v>3940</v>
      </c>
      <c r="E143" s="1077" t="s">
        <v>3941</v>
      </c>
      <c r="F143" s="1068" t="s">
        <v>16</v>
      </c>
      <c r="G143" s="1051" t="s">
        <v>3628</v>
      </c>
      <c r="H143" s="699"/>
      <c r="I143" s="1068"/>
      <c r="J143" s="1068"/>
      <c r="K143" s="1068"/>
      <c r="L143" s="1069"/>
      <c r="M143" s="76"/>
      <c r="N143" s="1069"/>
    </row>
    <row r="144" spans="1:14" ht="18" customHeight="1" x14ac:dyDescent="0.35">
      <c r="A144" s="4936"/>
      <c r="B144" s="4951"/>
      <c r="C144" s="4958"/>
      <c r="D144" s="1024" t="s">
        <v>3942</v>
      </c>
      <c r="E144" s="1032" t="s">
        <v>3943</v>
      </c>
      <c r="F144" s="925" t="s">
        <v>16</v>
      </c>
      <c r="G144" s="926" t="s">
        <v>3630</v>
      </c>
      <c r="H144" s="632"/>
      <c r="I144" s="925"/>
      <c r="J144" s="925"/>
      <c r="K144" s="925"/>
      <c r="L144" s="914"/>
      <c r="M144" s="1"/>
      <c r="N144" s="914"/>
    </row>
    <row r="145" spans="1:14" ht="18" customHeight="1" x14ac:dyDescent="0.35">
      <c r="A145" s="4936"/>
      <c r="B145" s="4951"/>
      <c r="C145" s="4958"/>
      <c r="D145" s="1050" t="s">
        <v>3944</v>
      </c>
      <c r="E145" s="1077" t="s">
        <v>3945</v>
      </c>
      <c r="F145" s="1068" t="s">
        <v>16</v>
      </c>
      <c r="G145" s="1051" t="s">
        <v>3632</v>
      </c>
      <c r="H145" s="699"/>
      <c r="I145" s="1068"/>
      <c r="J145" s="1068"/>
      <c r="K145" s="1068"/>
      <c r="L145" s="1069"/>
      <c r="M145" s="76"/>
      <c r="N145" s="1069"/>
    </row>
    <row r="146" spans="1:14" ht="18" customHeight="1" x14ac:dyDescent="0.35">
      <c r="A146" s="4936"/>
      <c r="B146" s="4951"/>
      <c r="C146" s="4971"/>
      <c r="D146" s="1047" t="s">
        <v>3166</v>
      </c>
      <c r="E146" s="1034" t="s">
        <v>3946</v>
      </c>
      <c r="F146" s="933" t="s">
        <v>16</v>
      </c>
      <c r="G146" s="934" t="s">
        <v>3167</v>
      </c>
      <c r="H146" s="632"/>
      <c r="I146" s="933"/>
      <c r="J146" s="933"/>
      <c r="K146" s="933"/>
      <c r="L146" s="922"/>
      <c r="M146" s="1"/>
      <c r="N146" s="922"/>
    </row>
    <row r="147" spans="1:14" ht="18" customHeight="1" thickBot="1" x14ac:dyDescent="0.4">
      <c r="A147" s="4936"/>
      <c r="B147" s="4962"/>
      <c r="C147" s="690" t="s">
        <v>361</v>
      </c>
      <c r="D147" s="701" t="s">
        <v>362</v>
      </c>
      <c r="E147" s="702" t="s">
        <v>3947</v>
      </c>
      <c r="F147" s="703" t="s">
        <v>16</v>
      </c>
      <c r="G147" s="722" t="s">
        <v>3010</v>
      </c>
      <c r="H147" s="815"/>
      <c r="I147" s="703"/>
      <c r="J147" s="703"/>
      <c r="K147" s="703"/>
      <c r="L147" s="711"/>
      <c r="N147" s="716"/>
    </row>
    <row r="148" spans="1:14" ht="18" customHeight="1" x14ac:dyDescent="0.35">
      <c r="A148" s="4936"/>
      <c r="B148" s="4961" t="s">
        <v>364</v>
      </c>
      <c r="C148" s="4965" t="s">
        <v>3168</v>
      </c>
      <c r="D148" s="1157" t="s">
        <v>3175</v>
      </c>
      <c r="E148" s="1256" t="s">
        <v>3175</v>
      </c>
      <c r="F148" s="1262" t="s">
        <v>16</v>
      </c>
      <c r="G148" s="501" t="s">
        <v>3176</v>
      </c>
      <c r="H148" s="815"/>
      <c r="I148" s="262"/>
      <c r="J148" s="262"/>
      <c r="K148" s="262"/>
      <c r="L148" s="710"/>
      <c r="N148" s="519"/>
    </row>
    <row r="149" spans="1:14" ht="18" customHeight="1" x14ac:dyDescent="0.35">
      <c r="A149" s="4936"/>
      <c r="B149" s="4951"/>
      <c r="C149" s="4958"/>
      <c r="D149" s="1024" t="s">
        <v>3169</v>
      </c>
      <c r="E149" s="1032" t="s">
        <v>3948</v>
      </c>
      <c r="F149" s="925" t="s">
        <v>16</v>
      </c>
      <c r="G149" s="926" t="s">
        <v>3170</v>
      </c>
      <c r="H149" s="632"/>
      <c r="I149" s="925"/>
      <c r="J149" s="925"/>
      <c r="K149" s="925"/>
      <c r="L149" s="914"/>
      <c r="M149" s="1"/>
      <c r="N149" s="914"/>
    </row>
    <row r="150" spans="1:14" ht="18" customHeight="1" x14ac:dyDescent="0.35">
      <c r="A150" s="4936"/>
      <c r="B150" s="4951"/>
      <c r="C150" s="4958"/>
      <c r="D150" s="1024" t="s">
        <v>3171</v>
      </c>
      <c r="E150" s="1032" t="s">
        <v>3949</v>
      </c>
      <c r="F150" s="925" t="s">
        <v>16</v>
      </c>
      <c r="G150" s="926" t="s">
        <v>3172</v>
      </c>
      <c r="H150" s="632"/>
      <c r="I150" s="925"/>
      <c r="J150" s="925"/>
      <c r="K150" s="925"/>
      <c r="L150" s="914"/>
      <c r="M150" s="1"/>
      <c r="N150" s="914"/>
    </row>
    <row r="151" spans="1:14" ht="18" customHeight="1" x14ac:dyDescent="0.35">
      <c r="A151" s="4936"/>
      <c r="B151" s="4951"/>
      <c r="C151" s="4958"/>
      <c r="D151" s="1024" t="s">
        <v>3173</v>
      </c>
      <c r="E151" s="1032" t="s">
        <v>3950</v>
      </c>
      <c r="F151" s="925" t="s">
        <v>16</v>
      </c>
      <c r="G151" s="926" t="s">
        <v>3174</v>
      </c>
      <c r="H151" s="632"/>
      <c r="I151" s="925"/>
      <c r="J151" s="925"/>
      <c r="K151" s="925"/>
      <c r="L151" s="914"/>
      <c r="M151" s="1"/>
      <c r="N151" s="914"/>
    </row>
    <row r="152" spans="1:14" ht="18" customHeight="1" x14ac:dyDescent="0.35">
      <c r="A152" s="4936"/>
      <c r="B152" s="4951"/>
      <c r="C152" s="1136" t="s">
        <v>615</v>
      </c>
      <c r="D152" s="723" t="s">
        <v>614</v>
      </c>
      <c r="E152" s="783"/>
      <c r="F152" s="717" t="s">
        <v>16</v>
      </c>
      <c r="G152" s="721" t="s">
        <v>3011</v>
      </c>
      <c r="H152" s="632"/>
      <c r="I152" s="717"/>
      <c r="J152" s="717"/>
      <c r="K152" s="717"/>
      <c r="L152" s="718"/>
      <c r="M152" s="1"/>
      <c r="N152" s="719"/>
    </row>
    <row r="153" spans="1:14" ht="18" customHeight="1" x14ac:dyDescent="0.35">
      <c r="A153" s="4936"/>
      <c r="B153" s="4951"/>
      <c r="C153" s="4967" t="s">
        <v>3177</v>
      </c>
      <c r="D153" s="1024" t="s">
        <v>3178</v>
      </c>
      <c r="E153" s="1032" t="s">
        <v>3951</v>
      </c>
      <c r="F153" s="925" t="s">
        <v>16</v>
      </c>
      <c r="G153" s="926" t="s">
        <v>3179</v>
      </c>
      <c r="H153" s="632"/>
      <c r="I153" s="925"/>
      <c r="J153" s="925"/>
      <c r="K153" s="925"/>
      <c r="L153" s="914"/>
      <c r="M153" s="1"/>
      <c r="N153" s="914"/>
    </row>
    <row r="154" spans="1:14" ht="18" customHeight="1" x14ac:dyDescent="0.35">
      <c r="A154" s="4936"/>
      <c r="B154" s="4951"/>
      <c r="C154" s="4958"/>
      <c r="D154" s="1024" t="s">
        <v>3180</v>
      </c>
      <c r="E154" s="1032" t="s">
        <v>3952</v>
      </c>
      <c r="F154" s="925" t="s">
        <v>16</v>
      </c>
      <c r="G154" s="926" t="s">
        <v>3181</v>
      </c>
      <c r="H154" s="632"/>
      <c r="I154" s="925"/>
      <c r="J154" s="925"/>
      <c r="K154" s="925"/>
      <c r="L154" s="914"/>
      <c r="M154" s="1"/>
      <c r="N154" s="914"/>
    </row>
    <row r="155" spans="1:14" ht="18" customHeight="1" x14ac:dyDescent="0.35">
      <c r="A155" s="4936"/>
      <c r="B155" s="4951"/>
      <c r="C155" s="4971"/>
      <c r="D155" s="1047" t="s">
        <v>3182</v>
      </c>
      <c r="E155" s="1034" t="s">
        <v>3953</v>
      </c>
      <c r="F155" s="933" t="s">
        <v>16</v>
      </c>
      <c r="G155" s="934" t="s">
        <v>3183</v>
      </c>
      <c r="H155" s="632"/>
      <c r="I155" s="933"/>
      <c r="J155" s="933"/>
      <c r="K155" s="933"/>
      <c r="L155" s="922"/>
      <c r="M155" s="1"/>
      <c r="N155" s="922"/>
    </row>
    <row r="156" spans="1:14" ht="18" customHeight="1" thickBot="1" x14ac:dyDescent="0.4">
      <c r="A156" s="4936"/>
      <c r="B156" s="4962"/>
      <c r="C156" s="307" t="s">
        <v>361</v>
      </c>
      <c r="D156" s="259" t="s">
        <v>378</v>
      </c>
      <c r="E156" s="704" t="s">
        <v>3954</v>
      </c>
      <c r="F156" s="260" t="s">
        <v>16</v>
      </c>
      <c r="G156" s="502" t="s">
        <v>3184</v>
      </c>
      <c r="H156" s="815"/>
      <c r="I156" s="260"/>
      <c r="J156" s="260"/>
      <c r="K156" s="260"/>
      <c r="L156" s="712"/>
      <c r="N156" s="520"/>
    </row>
    <row r="157" spans="1:14" ht="18" customHeight="1" x14ac:dyDescent="0.35">
      <c r="A157" s="4936"/>
      <c r="B157" s="4961" t="s">
        <v>383</v>
      </c>
      <c r="C157" s="4965" t="s">
        <v>384</v>
      </c>
      <c r="D157" s="1024" t="s">
        <v>3185</v>
      </c>
      <c r="E157" s="1032" t="s">
        <v>3955</v>
      </c>
      <c r="F157" s="925" t="s">
        <v>16</v>
      </c>
      <c r="G157" s="926" t="s">
        <v>3186</v>
      </c>
      <c r="H157" s="632"/>
      <c r="I157" s="925"/>
      <c r="J157" s="925"/>
      <c r="K157" s="925"/>
      <c r="L157" s="914"/>
      <c r="M157" s="1"/>
      <c r="N157" s="914"/>
    </row>
    <row r="158" spans="1:14" ht="18" customHeight="1" x14ac:dyDescent="0.35">
      <c r="A158" s="4936"/>
      <c r="B158" s="4951"/>
      <c r="C158" s="4958"/>
      <c r="D158" s="1024" t="s">
        <v>3187</v>
      </c>
      <c r="E158" s="1032" t="s">
        <v>3956</v>
      </c>
      <c r="F158" s="925" t="s">
        <v>16</v>
      </c>
      <c r="G158" s="926" t="s">
        <v>3188</v>
      </c>
      <c r="H158" s="632"/>
      <c r="I158" s="925"/>
      <c r="J158" s="925"/>
      <c r="K158" s="925"/>
      <c r="L158" s="914"/>
      <c r="M158" s="1"/>
      <c r="N158" s="914"/>
    </row>
    <row r="159" spans="1:14" ht="18" customHeight="1" x14ac:dyDescent="0.35">
      <c r="A159" s="4936"/>
      <c r="B159" s="4951"/>
      <c r="C159" s="4958"/>
      <c r="D159" s="1024" t="s">
        <v>3189</v>
      </c>
      <c r="E159" s="1032" t="s">
        <v>3957</v>
      </c>
      <c r="F159" s="925" t="s">
        <v>16</v>
      </c>
      <c r="G159" s="926" t="s">
        <v>3190</v>
      </c>
      <c r="H159" s="632"/>
      <c r="I159" s="925"/>
      <c r="J159" s="925"/>
      <c r="K159" s="925"/>
      <c r="L159" s="914"/>
      <c r="M159" s="1"/>
      <c r="N159" s="914"/>
    </row>
    <row r="160" spans="1:14" ht="18" customHeight="1" x14ac:dyDescent="0.35">
      <c r="A160" s="4936"/>
      <c r="B160" s="4951"/>
      <c r="C160" s="4958"/>
      <c r="D160" s="1024" t="s">
        <v>3191</v>
      </c>
      <c r="E160" s="1032" t="s">
        <v>3958</v>
      </c>
      <c r="F160" s="925" t="s">
        <v>16</v>
      </c>
      <c r="G160" s="926" t="s">
        <v>3192</v>
      </c>
      <c r="H160" s="632"/>
      <c r="I160" s="925"/>
      <c r="J160" s="925"/>
      <c r="K160" s="925"/>
      <c r="L160" s="914"/>
      <c r="M160" s="1"/>
      <c r="N160" s="914"/>
    </row>
    <row r="161" spans="1:14" ht="18" customHeight="1" x14ac:dyDescent="0.35">
      <c r="A161" s="4936"/>
      <c r="B161" s="4951"/>
      <c r="C161" s="4958"/>
      <c r="D161" s="1024" t="s">
        <v>3193</v>
      </c>
      <c r="E161" s="1032" t="s">
        <v>3959</v>
      </c>
      <c r="F161" s="925" t="s">
        <v>16</v>
      </c>
      <c r="G161" s="926" t="s">
        <v>3194</v>
      </c>
      <c r="H161" s="632"/>
      <c r="I161" s="925"/>
      <c r="J161" s="925"/>
      <c r="K161" s="925"/>
      <c r="L161" s="914"/>
      <c r="M161" s="1"/>
      <c r="N161" s="914"/>
    </row>
    <row r="162" spans="1:14" ht="18" customHeight="1" x14ac:dyDescent="0.35">
      <c r="A162" s="4936"/>
      <c r="B162" s="4951"/>
      <c r="C162" s="4971"/>
      <c r="D162" s="1047" t="s">
        <v>3195</v>
      </c>
      <c r="E162" s="1034" t="s">
        <v>3960</v>
      </c>
      <c r="F162" s="933" t="s">
        <v>16</v>
      </c>
      <c r="G162" s="934" t="s">
        <v>3196</v>
      </c>
      <c r="H162" s="632"/>
      <c r="I162" s="933"/>
      <c r="J162" s="933"/>
      <c r="K162" s="933"/>
      <c r="L162" s="922"/>
      <c r="M162" s="1"/>
      <c r="N162" s="922"/>
    </row>
    <row r="163" spans="1:14" ht="18" customHeight="1" thickBot="1" x14ac:dyDescent="0.4">
      <c r="A163" s="4936"/>
      <c r="B163" s="4962"/>
      <c r="C163" s="278" t="s">
        <v>361</v>
      </c>
      <c r="D163" s="259" t="s">
        <v>404</v>
      </c>
      <c r="E163" s="704" t="s">
        <v>3961</v>
      </c>
      <c r="F163" s="260" t="s">
        <v>16</v>
      </c>
      <c r="G163" s="502" t="s">
        <v>3197</v>
      </c>
      <c r="H163" s="815"/>
      <c r="I163" s="260"/>
      <c r="J163" s="260"/>
      <c r="K163" s="260"/>
      <c r="L163" s="712"/>
      <c r="N163" s="520"/>
    </row>
    <row r="164" spans="1:14" ht="18" customHeight="1" thickBot="1" x14ac:dyDescent="0.4">
      <c r="A164" s="4936"/>
      <c r="B164" s="4981" t="s">
        <v>3198</v>
      </c>
      <c r="C164" s="4982"/>
      <c r="D164" s="267" t="s">
        <v>3199</v>
      </c>
      <c r="E164" s="705" t="s">
        <v>3962</v>
      </c>
      <c r="F164" s="268" t="s">
        <v>16</v>
      </c>
      <c r="G164" s="504" t="s">
        <v>3200</v>
      </c>
      <c r="H164" s="815"/>
      <c r="I164" s="268"/>
      <c r="J164" s="268"/>
      <c r="K164" s="268"/>
      <c r="L164" s="713"/>
      <c r="N164" s="523"/>
    </row>
    <row r="165" spans="1:14" ht="18" customHeight="1" thickBot="1" x14ac:dyDescent="0.4">
      <c r="A165" s="4936"/>
      <c r="B165" s="4981" t="s">
        <v>3201</v>
      </c>
      <c r="C165" s="4982"/>
      <c r="D165" s="1108" t="s">
        <v>3202</v>
      </c>
      <c r="E165" s="1044" t="s">
        <v>3963</v>
      </c>
      <c r="F165" s="1045" t="s">
        <v>16</v>
      </c>
      <c r="G165" s="1046" t="str">
        <f>E147&amp;" + "&amp;E156&amp;" + "&amp;E163&amp;" + "&amp;E164</f>
        <v>FF20 + FF30 + FF50 + FF60</v>
      </c>
      <c r="H165" s="815"/>
      <c r="I165" s="1045"/>
      <c r="J165" s="1045"/>
      <c r="K165" s="1045"/>
      <c r="L165" s="1065"/>
      <c r="N165" s="1065"/>
    </row>
    <row r="166" spans="1:14" ht="18" customHeight="1" thickBot="1" x14ac:dyDescent="0.4">
      <c r="A166" s="4937"/>
      <c r="B166" s="4988" t="s">
        <v>3203</v>
      </c>
      <c r="C166" s="4989"/>
      <c r="D166" s="312" t="s">
        <v>3204</v>
      </c>
      <c r="E166" s="700" t="s">
        <v>3964</v>
      </c>
      <c r="F166" s="313" t="s">
        <v>16</v>
      </c>
      <c r="G166" s="507" t="s">
        <v>3205</v>
      </c>
      <c r="H166" s="815"/>
      <c r="I166" s="313"/>
      <c r="J166" s="313"/>
      <c r="K166" s="313"/>
      <c r="L166" s="714"/>
      <c r="N166" s="526"/>
    </row>
    <row r="167" spans="1:14" ht="18" customHeight="1" thickTop="1" x14ac:dyDescent="0.35">
      <c r="A167" s="69"/>
      <c r="B167" s="69"/>
      <c r="C167" s="69"/>
      <c r="D167" s="1"/>
      <c r="E167" s="42"/>
      <c r="F167" s="1"/>
      <c r="G167" s="1"/>
      <c r="I167" s="1"/>
      <c r="J167" s="1"/>
      <c r="K167" s="1"/>
      <c r="L167" s="1"/>
      <c r="N167" s="1"/>
    </row>
    <row r="168" spans="1:14" ht="18" customHeight="1" thickBot="1" x14ac:dyDescent="0.4">
      <c r="A168" s="4935" t="s">
        <v>3965</v>
      </c>
      <c r="B168" s="1119"/>
      <c r="C168" s="282"/>
      <c r="D168" s="707" t="s">
        <v>3966</v>
      </c>
      <c r="E168" s="1125"/>
      <c r="F168" s="708" t="s">
        <v>16</v>
      </c>
      <c r="G168" s="709" t="s">
        <v>3696</v>
      </c>
      <c r="H168" s="815"/>
      <c r="I168" s="708"/>
      <c r="J168" s="708"/>
      <c r="K168" s="708"/>
      <c r="L168" s="709"/>
      <c r="N168" s="709"/>
    </row>
    <row r="169" spans="1:14" ht="18" customHeight="1" x14ac:dyDescent="0.35">
      <c r="A169" s="4936"/>
      <c r="B169" s="366"/>
      <c r="C169" s="4963"/>
      <c r="D169" s="1120" t="s">
        <v>3967</v>
      </c>
      <c r="E169" s="1121"/>
      <c r="F169" s="1122" t="s">
        <v>16</v>
      </c>
      <c r="G169" s="1123" t="s">
        <v>3968</v>
      </c>
      <c r="H169" s="815"/>
      <c r="I169" s="1122"/>
      <c r="J169" s="1122"/>
      <c r="K169" s="1122"/>
      <c r="L169" s="1124"/>
      <c r="N169" s="1124"/>
    </row>
    <row r="170" spans="1:14" ht="18" customHeight="1" x14ac:dyDescent="0.35">
      <c r="A170" s="4936"/>
      <c r="B170" s="366"/>
      <c r="C170" s="4963"/>
      <c r="D170" s="1024" t="s">
        <v>3969</v>
      </c>
      <c r="E170" s="1032"/>
      <c r="F170" s="925" t="s">
        <v>16</v>
      </c>
      <c r="G170" s="926" t="s">
        <v>3970</v>
      </c>
      <c r="H170" s="815"/>
      <c r="I170" s="925"/>
      <c r="J170" s="925"/>
      <c r="K170" s="925"/>
      <c r="L170" s="914"/>
      <c r="N170" s="914"/>
    </row>
    <row r="171" spans="1:14" ht="18" customHeight="1" x14ac:dyDescent="0.35">
      <c r="A171" s="4936"/>
      <c r="B171" s="366"/>
      <c r="C171" s="5475"/>
      <c r="D171" s="1024" t="s">
        <v>3971</v>
      </c>
      <c r="E171" s="1032"/>
      <c r="F171" s="925" t="s">
        <v>16</v>
      </c>
      <c r="G171" s="926" t="s">
        <v>3972</v>
      </c>
      <c r="H171" s="815"/>
      <c r="I171" s="925"/>
      <c r="J171" s="925"/>
      <c r="K171" s="925"/>
      <c r="L171" s="914"/>
      <c r="N171" s="914"/>
    </row>
    <row r="172" spans="1:14" ht="18" customHeight="1" x14ac:dyDescent="0.35">
      <c r="A172" s="4936"/>
      <c r="B172" s="366"/>
      <c r="C172" s="4983"/>
      <c r="D172" s="1050" t="s">
        <v>3973</v>
      </c>
      <c r="E172" s="1077"/>
      <c r="F172" s="1068" t="s">
        <v>16</v>
      </c>
      <c r="G172" s="1051" t="s">
        <v>3974</v>
      </c>
      <c r="H172" s="815"/>
      <c r="I172" s="1068"/>
      <c r="J172" s="1068"/>
      <c r="K172" s="1068"/>
      <c r="L172" s="1069"/>
      <c r="N172" s="1069"/>
    </row>
    <row r="173" spans="1:14" ht="18" customHeight="1" x14ac:dyDescent="0.35">
      <c r="A173" s="4936"/>
      <c r="B173" s="366"/>
      <c r="C173" s="4963"/>
      <c r="D173" s="1024" t="s">
        <v>3975</v>
      </c>
      <c r="E173" s="1032"/>
      <c r="F173" s="925" t="s">
        <v>16</v>
      </c>
      <c r="G173" s="926" t="s">
        <v>3976</v>
      </c>
      <c r="H173" s="815"/>
      <c r="I173" s="925"/>
      <c r="J173" s="925"/>
      <c r="K173" s="925"/>
      <c r="L173" s="914"/>
      <c r="N173" s="914"/>
    </row>
    <row r="174" spans="1:14" ht="18" customHeight="1" x14ac:dyDescent="0.35">
      <c r="A174" s="4936"/>
      <c r="B174" s="366"/>
      <c r="C174" s="4963"/>
      <c r="D174" s="1024" t="s">
        <v>3977</v>
      </c>
      <c r="E174" s="1032"/>
      <c r="F174" s="925" t="s">
        <v>16</v>
      </c>
      <c r="G174" s="926" t="s">
        <v>3978</v>
      </c>
      <c r="H174" s="815"/>
      <c r="I174" s="925"/>
      <c r="J174" s="925"/>
      <c r="K174" s="925"/>
      <c r="L174" s="914"/>
      <c r="N174" s="914"/>
    </row>
    <row r="175" spans="1:14" ht="18" customHeight="1" x14ac:dyDescent="0.35">
      <c r="A175" s="4936"/>
      <c r="B175" s="366"/>
      <c r="C175" s="4963"/>
      <c r="D175" s="1024" t="s">
        <v>3979</v>
      </c>
      <c r="E175" s="1032"/>
      <c r="F175" s="925" t="s">
        <v>16</v>
      </c>
      <c r="G175" s="926" t="s">
        <v>3980</v>
      </c>
      <c r="H175" s="815"/>
      <c r="I175" s="925"/>
      <c r="J175" s="925"/>
      <c r="K175" s="925"/>
      <c r="L175" s="914"/>
      <c r="N175" s="914"/>
    </row>
    <row r="176" spans="1:14" ht="18" customHeight="1" x14ac:dyDescent="0.35">
      <c r="A176" s="4936"/>
      <c r="B176" s="366"/>
      <c r="C176" s="5475"/>
      <c r="D176" s="1047" t="s">
        <v>3981</v>
      </c>
      <c r="E176" s="1034"/>
      <c r="F176" s="933" t="s">
        <v>16</v>
      </c>
      <c r="G176" s="934" t="s">
        <v>3982</v>
      </c>
      <c r="H176" s="815"/>
      <c r="I176" s="933"/>
      <c r="J176" s="933"/>
      <c r="K176" s="933"/>
      <c r="L176" s="922"/>
      <c r="N176" s="922"/>
    </row>
    <row r="177" spans="1:14" ht="18" customHeight="1" thickBot="1" x14ac:dyDescent="0.4">
      <c r="A177" s="4936"/>
      <c r="B177" s="277"/>
      <c r="C177" s="278"/>
      <c r="D177" s="259" t="s">
        <v>3983</v>
      </c>
      <c r="E177" s="704"/>
      <c r="F177" s="260" t="s">
        <v>16</v>
      </c>
      <c r="G177" s="502" t="s">
        <v>3984</v>
      </c>
      <c r="H177" s="815"/>
      <c r="I177" s="260"/>
      <c r="J177" s="260"/>
      <c r="K177" s="260"/>
      <c r="L177" s="712"/>
      <c r="N177" s="712"/>
    </row>
    <row r="178" spans="1:14" ht="18" customHeight="1" x14ac:dyDescent="0.35">
      <c r="A178" s="4936"/>
      <c r="B178" s="366"/>
      <c r="C178" s="300"/>
      <c r="D178" s="1114" t="s">
        <v>3985</v>
      </c>
      <c r="E178" s="1115"/>
      <c r="F178" s="1116" t="s">
        <v>16</v>
      </c>
      <c r="G178" s="1117" t="s">
        <v>3986</v>
      </c>
      <c r="H178" s="815"/>
      <c r="I178" s="1116"/>
      <c r="J178" s="1116"/>
      <c r="K178" s="1116"/>
      <c r="L178" s="1117"/>
      <c r="N178" s="1117"/>
    </row>
    <row r="179" spans="1:14" ht="18" customHeight="1" x14ac:dyDescent="0.35">
      <c r="A179" s="4936"/>
      <c r="B179" s="366"/>
      <c r="C179" s="300"/>
      <c r="D179" s="1024" t="s">
        <v>3987</v>
      </c>
      <c r="E179" s="1032"/>
      <c r="F179" s="925" t="s">
        <v>16</v>
      </c>
      <c r="G179" s="926" t="s">
        <v>3988</v>
      </c>
      <c r="H179" s="815"/>
      <c r="I179" s="925"/>
      <c r="J179" s="925"/>
      <c r="K179" s="925"/>
      <c r="L179" s="914"/>
      <c r="N179" s="914"/>
    </row>
    <row r="180" spans="1:14" ht="18" customHeight="1" thickBot="1" x14ac:dyDescent="0.4">
      <c r="A180" s="4937"/>
      <c r="B180" s="552"/>
      <c r="C180" s="311"/>
      <c r="D180" s="1110" t="s">
        <v>3989</v>
      </c>
      <c r="E180" s="1111"/>
      <c r="F180" s="1112" t="s">
        <v>16</v>
      </c>
      <c r="G180" s="1113" t="s">
        <v>3990</v>
      </c>
      <c r="H180" s="815"/>
      <c r="I180" s="1112"/>
      <c r="J180" s="1112"/>
      <c r="K180" s="1112"/>
      <c r="L180" s="1118"/>
      <c r="N180" s="1118"/>
    </row>
    <row r="181" spans="1:14" ht="18" customHeight="1" thickTop="1" x14ac:dyDescent="0.35">
      <c r="A181" s="69"/>
      <c r="B181" s="69"/>
      <c r="C181" s="69"/>
      <c r="D181" s="1"/>
      <c r="E181" s="42"/>
      <c r="F181" s="1"/>
      <c r="G181" s="1"/>
      <c r="I181" s="1"/>
      <c r="J181" s="1"/>
      <c r="K181" s="1"/>
      <c r="L181" s="1"/>
      <c r="N181" s="1"/>
    </row>
    <row r="182" spans="1:14" ht="18" customHeight="1" x14ac:dyDescent="0.35">
      <c r="A182" s="4935" t="s">
        <v>427</v>
      </c>
      <c r="B182" s="4950" t="s">
        <v>213</v>
      </c>
      <c r="C182" s="4967" t="s">
        <v>428</v>
      </c>
      <c r="D182" s="963" t="s">
        <v>429</v>
      </c>
      <c r="E182" s="964"/>
      <c r="F182" s="1126" t="s">
        <v>16</v>
      </c>
      <c r="G182" s="973" t="s">
        <v>430</v>
      </c>
      <c r="H182" s="632"/>
      <c r="I182" s="950"/>
      <c r="J182" s="950"/>
      <c r="K182" s="950"/>
      <c r="L182" s="951"/>
      <c r="M182" s="1"/>
      <c r="N182" s="973"/>
    </row>
    <row r="183" spans="1:14" ht="18" customHeight="1" x14ac:dyDescent="0.35">
      <c r="A183" s="4936"/>
      <c r="B183" s="4951"/>
      <c r="C183" s="4958"/>
      <c r="D183" s="965" t="s">
        <v>431</v>
      </c>
      <c r="E183" s="966"/>
      <c r="F183" s="1127" t="s">
        <v>16</v>
      </c>
      <c r="G183" s="1147" t="s">
        <v>432</v>
      </c>
      <c r="H183" s="632"/>
      <c r="I183" s="916"/>
      <c r="J183" s="916"/>
      <c r="K183" s="916"/>
      <c r="L183" s="917"/>
      <c r="M183" s="1"/>
      <c r="N183" s="914"/>
    </row>
    <row r="184" spans="1:14" ht="18" customHeight="1" thickBot="1" x14ac:dyDescent="0.4">
      <c r="A184" s="4936"/>
      <c r="B184" s="4951"/>
      <c r="C184" s="4970"/>
      <c r="D184" s="865" t="s">
        <v>428</v>
      </c>
      <c r="E184" s="849"/>
      <c r="F184" s="850" t="s">
        <v>21</v>
      </c>
      <c r="G184" s="1143" t="s">
        <v>433</v>
      </c>
      <c r="H184" s="632"/>
      <c r="I184" s="851"/>
      <c r="J184" s="851"/>
      <c r="K184" s="851"/>
      <c r="L184" s="852"/>
      <c r="M184" s="1"/>
      <c r="N184" s="853"/>
    </row>
    <row r="185" spans="1:14" ht="18" customHeight="1" x14ac:dyDescent="0.35">
      <c r="A185" s="4936"/>
      <c r="B185" s="4951"/>
      <c r="C185" s="4965" t="s">
        <v>434</v>
      </c>
      <c r="D185" s="965" t="s">
        <v>429</v>
      </c>
      <c r="E185" s="966"/>
      <c r="F185" s="925" t="s">
        <v>16</v>
      </c>
      <c r="G185" s="926" t="s">
        <v>435</v>
      </c>
      <c r="H185" s="632"/>
      <c r="I185" s="916"/>
      <c r="J185" s="916"/>
      <c r="K185" s="916"/>
      <c r="L185" s="917"/>
      <c r="M185" s="1"/>
      <c r="N185" s="914"/>
    </row>
    <row r="186" spans="1:14" ht="18" customHeight="1" x14ac:dyDescent="0.35">
      <c r="A186" s="4936"/>
      <c r="B186" s="4951"/>
      <c r="C186" s="4958"/>
      <c r="D186" s="965" t="s">
        <v>436</v>
      </c>
      <c r="E186" s="966"/>
      <c r="F186" s="925" t="s">
        <v>16</v>
      </c>
      <c r="G186" s="926" t="s">
        <v>3991</v>
      </c>
      <c r="H186" s="632"/>
      <c r="I186" s="916"/>
      <c r="J186" s="916"/>
      <c r="K186" s="916"/>
      <c r="L186" s="917"/>
      <c r="M186" s="1"/>
      <c r="N186" s="914"/>
    </row>
    <row r="187" spans="1:14" ht="18" customHeight="1" thickBot="1" x14ac:dyDescent="0.4">
      <c r="A187" s="4936"/>
      <c r="B187" s="4951"/>
      <c r="C187" s="4970"/>
      <c r="D187" s="865" t="s">
        <v>438</v>
      </c>
      <c r="E187" s="849"/>
      <c r="F187" s="850" t="s">
        <v>21</v>
      </c>
      <c r="G187" s="1143" t="s">
        <v>439</v>
      </c>
      <c r="H187" s="632"/>
      <c r="I187" s="851"/>
      <c r="J187" s="851"/>
      <c r="K187" s="851"/>
      <c r="L187" s="852"/>
      <c r="M187" s="1"/>
      <c r="N187" s="853"/>
    </row>
    <row r="188" spans="1:14" ht="18" customHeight="1" x14ac:dyDescent="0.35">
      <c r="A188" s="4936"/>
      <c r="B188" s="4951"/>
      <c r="C188" s="4965" t="s">
        <v>440</v>
      </c>
      <c r="D188" s="963" t="s">
        <v>441</v>
      </c>
      <c r="E188" s="964"/>
      <c r="F188" s="948" t="s">
        <v>16</v>
      </c>
      <c r="G188" s="949" t="s">
        <v>3992</v>
      </c>
      <c r="H188" s="632"/>
      <c r="I188" s="950"/>
      <c r="J188" s="950"/>
      <c r="K188" s="950"/>
      <c r="L188" s="951"/>
      <c r="M188" s="1"/>
      <c r="N188" s="973"/>
    </row>
    <row r="189" spans="1:14" ht="18" customHeight="1" x14ac:dyDescent="0.35">
      <c r="A189" s="4936"/>
      <c r="B189" s="4951"/>
      <c r="C189" s="4958"/>
      <c r="D189" s="965" t="s">
        <v>3993</v>
      </c>
      <c r="E189" s="966"/>
      <c r="F189" s="925" t="s">
        <v>16</v>
      </c>
      <c r="G189" s="926" t="s">
        <v>3994</v>
      </c>
      <c r="H189" s="632"/>
      <c r="I189" s="916"/>
      <c r="J189" s="916"/>
      <c r="K189" s="916"/>
      <c r="L189" s="917"/>
      <c r="M189" s="1"/>
      <c r="N189" s="914"/>
    </row>
    <row r="190" spans="1:14" ht="18" customHeight="1" thickBot="1" x14ac:dyDescent="0.4">
      <c r="A190" s="4936"/>
      <c r="B190" s="4951"/>
      <c r="C190" s="4970"/>
      <c r="D190" s="865" t="s">
        <v>445</v>
      </c>
      <c r="E190" s="849"/>
      <c r="F190" s="850" t="s">
        <v>21</v>
      </c>
      <c r="G190" s="1143" t="s">
        <v>446</v>
      </c>
      <c r="H190" s="632"/>
      <c r="I190" s="851"/>
      <c r="J190" s="851"/>
      <c r="K190" s="851"/>
      <c r="L190" s="852"/>
      <c r="M190" s="1"/>
      <c r="N190" s="853"/>
    </row>
    <row r="191" spans="1:14" ht="18" customHeight="1" x14ac:dyDescent="0.35">
      <c r="A191" s="4936"/>
      <c r="B191" s="4951"/>
      <c r="C191" s="4965" t="s">
        <v>447</v>
      </c>
      <c r="D191" s="963" t="s">
        <v>448</v>
      </c>
      <c r="E191" s="964"/>
      <c r="F191" s="948" t="s">
        <v>16</v>
      </c>
      <c r="G191" s="949" t="s">
        <v>3995</v>
      </c>
      <c r="H191" s="632"/>
      <c r="I191" s="950"/>
      <c r="J191" s="950"/>
      <c r="K191" s="950"/>
      <c r="L191" s="951"/>
      <c r="M191" s="1"/>
      <c r="N191" s="973"/>
    </row>
    <row r="192" spans="1:14" ht="18" customHeight="1" x14ac:dyDescent="0.35">
      <c r="A192" s="4936"/>
      <c r="B192" s="4951"/>
      <c r="C192" s="4958"/>
      <c r="D192" s="965" t="s">
        <v>436</v>
      </c>
      <c r="E192" s="966"/>
      <c r="F192" s="925" t="s">
        <v>16</v>
      </c>
      <c r="G192" s="926" t="s">
        <v>3991</v>
      </c>
      <c r="H192" s="632"/>
      <c r="I192" s="916"/>
      <c r="J192" s="916"/>
      <c r="K192" s="916"/>
      <c r="L192" s="917"/>
      <c r="M192" s="1"/>
      <c r="N192" s="914"/>
    </row>
    <row r="193" spans="1:14" ht="18" customHeight="1" thickBot="1" x14ac:dyDescent="0.4">
      <c r="A193" s="4936"/>
      <c r="B193" s="4951"/>
      <c r="C193" s="4970"/>
      <c r="D193" s="865" t="s">
        <v>447</v>
      </c>
      <c r="E193" s="849"/>
      <c r="F193" s="850" t="s">
        <v>21</v>
      </c>
      <c r="G193" s="1143" t="s">
        <v>450</v>
      </c>
      <c r="H193" s="632"/>
      <c r="I193" s="851"/>
      <c r="J193" s="851"/>
      <c r="K193" s="851"/>
      <c r="L193" s="852"/>
      <c r="M193" s="1"/>
      <c r="N193" s="853"/>
    </row>
    <row r="194" spans="1:14" ht="18" customHeight="1" x14ac:dyDescent="0.35">
      <c r="A194" s="4936"/>
      <c r="B194" s="4951"/>
      <c r="C194" s="4965" t="s">
        <v>451</v>
      </c>
      <c r="D194" s="963" t="s">
        <v>452</v>
      </c>
      <c r="E194" s="964"/>
      <c r="F194" s="948" t="s">
        <v>16</v>
      </c>
      <c r="G194" s="949" t="s">
        <v>453</v>
      </c>
      <c r="H194" s="632"/>
      <c r="I194" s="950"/>
      <c r="J194" s="950"/>
      <c r="K194" s="950"/>
      <c r="L194" s="951"/>
      <c r="M194" s="1"/>
      <c r="N194" s="973"/>
    </row>
    <row r="195" spans="1:14" ht="18" customHeight="1" x14ac:dyDescent="0.35">
      <c r="A195" s="4936"/>
      <c r="B195" s="4951"/>
      <c r="C195" s="4958"/>
      <c r="D195" s="965" t="s">
        <v>431</v>
      </c>
      <c r="E195" s="966"/>
      <c r="F195" s="925" t="s">
        <v>16</v>
      </c>
      <c r="G195" s="1145" t="s">
        <v>432</v>
      </c>
      <c r="H195" s="632"/>
      <c r="I195" s="916"/>
      <c r="J195" s="916"/>
      <c r="K195" s="916"/>
      <c r="L195" s="917"/>
      <c r="M195" s="1"/>
      <c r="N195" s="914"/>
    </row>
    <row r="196" spans="1:14" ht="18" customHeight="1" thickBot="1" x14ac:dyDescent="0.4">
      <c r="A196" s="4936"/>
      <c r="B196" s="4951"/>
      <c r="C196" s="4970"/>
      <c r="D196" s="865" t="s">
        <v>454</v>
      </c>
      <c r="E196" s="849"/>
      <c r="F196" s="850" t="s">
        <v>21</v>
      </c>
      <c r="G196" s="1143" t="s">
        <v>455</v>
      </c>
      <c r="H196" s="632"/>
      <c r="I196" s="851"/>
      <c r="J196" s="851"/>
      <c r="K196" s="851"/>
      <c r="L196" s="852"/>
      <c r="M196" s="1"/>
      <c r="N196" s="853"/>
    </row>
    <row r="197" spans="1:14" ht="18" customHeight="1" x14ac:dyDescent="0.35">
      <c r="A197" s="4936"/>
      <c r="B197" s="4951"/>
      <c r="C197" s="4965" t="s">
        <v>456</v>
      </c>
      <c r="D197" s="963" t="s">
        <v>457</v>
      </c>
      <c r="E197" s="964"/>
      <c r="F197" s="948" t="s">
        <v>16</v>
      </c>
      <c r="G197" s="949" t="s">
        <v>458</v>
      </c>
      <c r="H197" s="632"/>
      <c r="I197" s="950"/>
      <c r="J197" s="950"/>
      <c r="K197" s="950"/>
      <c r="L197" s="951"/>
      <c r="M197" s="1"/>
      <c r="N197" s="973"/>
    </row>
    <row r="198" spans="1:14" ht="18" customHeight="1" x14ac:dyDescent="0.35">
      <c r="A198" s="4936"/>
      <c r="B198" s="4951"/>
      <c r="C198" s="4958"/>
      <c r="D198" s="965" t="s">
        <v>431</v>
      </c>
      <c r="E198" s="966"/>
      <c r="F198" s="925" t="s">
        <v>16</v>
      </c>
      <c r="G198" s="1145" t="s">
        <v>432</v>
      </c>
      <c r="H198" s="632"/>
      <c r="I198" s="916"/>
      <c r="J198" s="916"/>
      <c r="K198" s="916"/>
      <c r="L198" s="917"/>
      <c r="M198" s="1"/>
      <c r="N198" s="914"/>
    </row>
    <row r="199" spans="1:14" ht="18" customHeight="1" thickBot="1" x14ac:dyDescent="0.4">
      <c r="A199" s="4936"/>
      <c r="B199" s="4952"/>
      <c r="C199" s="4959"/>
      <c r="D199" s="866" t="s">
        <v>454</v>
      </c>
      <c r="E199" s="855"/>
      <c r="F199" s="856" t="s">
        <v>21</v>
      </c>
      <c r="G199" s="1144" t="s">
        <v>455</v>
      </c>
      <c r="H199" s="632"/>
      <c r="I199" s="857"/>
      <c r="J199" s="857"/>
      <c r="K199" s="857"/>
      <c r="L199" s="858"/>
      <c r="M199" s="1"/>
      <c r="N199" s="859"/>
    </row>
    <row r="200" spans="1:14" ht="18" customHeight="1" thickTop="1" x14ac:dyDescent="0.35">
      <c r="A200" s="4936"/>
      <c r="B200" s="4956" t="s">
        <v>459</v>
      </c>
      <c r="C200" s="4957" t="s">
        <v>460</v>
      </c>
      <c r="D200" s="963" t="s">
        <v>431</v>
      </c>
      <c r="E200" s="964"/>
      <c r="F200" s="948" t="s">
        <v>16</v>
      </c>
      <c r="G200" s="1146" t="s">
        <v>432</v>
      </c>
      <c r="H200" s="632"/>
      <c r="I200" s="950"/>
      <c r="J200" s="950"/>
      <c r="K200" s="950"/>
      <c r="L200" s="951"/>
      <c r="M200" s="1"/>
      <c r="N200" s="973"/>
    </row>
    <row r="201" spans="1:14" ht="18" customHeight="1" x14ac:dyDescent="0.35">
      <c r="A201" s="4936"/>
      <c r="B201" s="4951"/>
      <c r="C201" s="4958"/>
      <c r="D201" s="965" t="s">
        <v>461</v>
      </c>
      <c r="E201" s="966"/>
      <c r="F201" s="925" t="s">
        <v>16</v>
      </c>
      <c r="G201" s="1148" t="s">
        <v>2143</v>
      </c>
      <c r="H201" s="632"/>
      <c r="I201" s="916"/>
      <c r="J201" s="916"/>
      <c r="K201" s="916"/>
      <c r="L201" s="917"/>
      <c r="M201" s="1"/>
      <c r="N201" s="914"/>
    </row>
    <row r="202" spans="1:14" ht="18" customHeight="1" thickBot="1" x14ac:dyDescent="0.4">
      <c r="A202" s="4936"/>
      <c r="B202" s="4952"/>
      <c r="C202" s="4959"/>
      <c r="D202" s="866" t="s">
        <v>460</v>
      </c>
      <c r="E202" s="855"/>
      <c r="F202" s="856" t="s">
        <v>21</v>
      </c>
      <c r="G202" s="1144" t="s">
        <v>462</v>
      </c>
      <c r="H202" s="632"/>
      <c r="I202" s="857"/>
      <c r="J202" s="857"/>
      <c r="K202" s="857"/>
      <c r="L202" s="858"/>
      <c r="M202" s="1"/>
      <c r="N202" s="859"/>
    </row>
    <row r="203" spans="1:14" ht="18" customHeight="1" thickTop="1" x14ac:dyDescent="0.35">
      <c r="A203" s="4936"/>
      <c r="B203" s="4951" t="s">
        <v>463</v>
      </c>
      <c r="C203" s="4957" t="s">
        <v>464</v>
      </c>
      <c r="D203" s="967" t="s">
        <v>2225</v>
      </c>
      <c r="E203" s="966"/>
      <c r="F203" s="925" t="s">
        <v>16</v>
      </c>
      <c r="G203" s="926" t="s">
        <v>2226</v>
      </c>
      <c r="H203" s="632"/>
      <c r="I203" s="916"/>
      <c r="J203" s="916"/>
      <c r="K203" s="916"/>
      <c r="L203" s="917"/>
      <c r="M203" s="1"/>
      <c r="N203" s="914"/>
    </row>
    <row r="204" spans="1:14" ht="18" customHeight="1" x14ac:dyDescent="0.35">
      <c r="A204" s="4936"/>
      <c r="B204" s="4951"/>
      <c r="C204" s="4958"/>
      <c r="D204" s="967" t="s">
        <v>467</v>
      </c>
      <c r="E204" s="966"/>
      <c r="F204" s="925" t="s">
        <v>16</v>
      </c>
      <c r="G204" s="926" t="s">
        <v>3996</v>
      </c>
      <c r="H204" s="632"/>
      <c r="I204" s="916"/>
      <c r="J204" s="916"/>
      <c r="K204" s="916"/>
      <c r="L204" s="917"/>
      <c r="M204" s="1"/>
      <c r="N204" s="914"/>
    </row>
    <row r="205" spans="1:14" ht="18" customHeight="1" thickBot="1" x14ac:dyDescent="0.4">
      <c r="A205" s="4936"/>
      <c r="B205" s="4951"/>
      <c r="C205" s="4970"/>
      <c r="D205" s="848" t="s">
        <v>464</v>
      </c>
      <c r="E205" s="849"/>
      <c r="F205" s="850" t="s">
        <v>21</v>
      </c>
      <c r="G205" s="1143" t="s">
        <v>469</v>
      </c>
      <c r="H205" s="632"/>
      <c r="I205" s="851"/>
      <c r="J205" s="851"/>
      <c r="K205" s="851"/>
      <c r="L205" s="852"/>
      <c r="M205" s="1"/>
      <c r="N205" s="853"/>
    </row>
    <row r="206" spans="1:14" ht="18" customHeight="1" x14ac:dyDescent="0.35">
      <c r="A206" s="4936"/>
      <c r="B206" s="4951"/>
      <c r="C206" s="4965" t="s">
        <v>470</v>
      </c>
      <c r="D206" s="968" t="s">
        <v>471</v>
      </c>
      <c r="E206" s="964"/>
      <c r="F206" s="948" t="s">
        <v>16</v>
      </c>
      <c r="G206" s="1146" t="s">
        <v>472</v>
      </c>
      <c r="H206" s="632"/>
      <c r="I206" s="950"/>
      <c r="J206" s="950"/>
      <c r="K206" s="950"/>
      <c r="L206" s="951"/>
      <c r="M206" s="1"/>
      <c r="N206" s="973"/>
    </row>
    <row r="207" spans="1:14" ht="18" customHeight="1" x14ac:dyDescent="0.35">
      <c r="A207" s="4936"/>
      <c r="B207" s="4951"/>
      <c r="C207" s="4958"/>
      <c r="D207" s="967" t="s">
        <v>473</v>
      </c>
      <c r="E207" s="966"/>
      <c r="F207" s="925" t="s">
        <v>16</v>
      </c>
      <c r="G207" s="1145" t="s">
        <v>474</v>
      </c>
      <c r="H207" s="632"/>
      <c r="I207" s="916"/>
      <c r="J207" s="916"/>
      <c r="K207" s="916"/>
      <c r="L207" s="917"/>
      <c r="M207" s="1"/>
      <c r="N207" s="914"/>
    </row>
    <row r="208" spans="1:14" ht="18" customHeight="1" thickBot="1" x14ac:dyDescent="0.4">
      <c r="A208" s="4936"/>
      <c r="B208" s="4951"/>
      <c r="C208" s="4970"/>
      <c r="D208" s="848" t="s">
        <v>470</v>
      </c>
      <c r="E208" s="849"/>
      <c r="F208" s="850" t="s">
        <v>21</v>
      </c>
      <c r="G208" s="1143" t="s">
        <v>475</v>
      </c>
      <c r="H208" s="632"/>
      <c r="I208" s="851"/>
      <c r="J208" s="851"/>
      <c r="K208" s="851"/>
      <c r="L208" s="852"/>
      <c r="M208" s="1"/>
      <c r="N208" s="853"/>
    </row>
    <row r="209" spans="1:14" ht="18" customHeight="1" x14ac:dyDescent="0.35">
      <c r="A209" s="4936"/>
      <c r="B209" s="4951"/>
      <c r="C209" s="4965" t="s">
        <v>476</v>
      </c>
      <c r="D209" s="968" t="s">
        <v>477</v>
      </c>
      <c r="E209" s="964"/>
      <c r="F209" s="948" t="s">
        <v>16</v>
      </c>
      <c r="G209" s="1146" t="s">
        <v>478</v>
      </c>
      <c r="H209" s="632"/>
      <c r="I209" s="950"/>
      <c r="J209" s="950"/>
      <c r="K209" s="950"/>
      <c r="L209" s="951"/>
      <c r="M209" s="1"/>
      <c r="N209" s="973"/>
    </row>
    <row r="210" spans="1:14" ht="18" customHeight="1" x14ac:dyDescent="0.35">
      <c r="A210" s="4936"/>
      <c r="B210" s="4951"/>
      <c r="C210" s="4958"/>
      <c r="D210" s="967" t="s">
        <v>479</v>
      </c>
      <c r="E210" s="966"/>
      <c r="F210" s="925" t="s">
        <v>16</v>
      </c>
      <c r="G210" s="1145" t="s">
        <v>480</v>
      </c>
      <c r="H210" s="632"/>
      <c r="I210" s="916"/>
      <c r="J210" s="916"/>
      <c r="K210" s="916"/>
      <c r="L210" s="917"/>
      <c r="M210" s="1"/>
      <c r="N210" s="914"/>
    </row>
    <row r="211" spans="1:14" ht="18" customHeight="1" thickBot="1" x14ac:dyDescent="0.4">
      <c r="A211" s="4936"/>
      <c r="B211" s="4952"/>
      <c r="C211" s="4959"/>
      <c r="D211" s="854" t="s">
        <v>476</v>
      </c>
      <c r="E211" s="855"/>
      <c r="F211" s="856" t="s">
        <v>21</v>
      </c>
      <c r="G211" s="1144" t="s">
        <v>481</v>
      </c>
      <c r="H211" s="632"/>
      <c r="I211" s="857"/>
      <c r="J211" s="857"/>
      <c r="K211" s="857"/>
      <c r="L211" s="858"/>
      <c r="M211" s="1"/>
      <c r="N211" s="859"/>
    </row>
    <row r="212" spans="1:14" ht="18" customHeight="1" thickTop="1" x14ac:dyDescent="0.35">
      <c r="A212" s="4936"/>
      <c r="B212" s="4956" t="s">
        <v>482</v>
      </c>
      <c r="C212" s="4957" t="s">
        <v>483</v>
      </c>
      <c r="D212" s="965" t="s">
        <v>484</v>
      </c>
      <c r="E212" s="966"/>
      <c r="F212" s="925" t="s">
        <v>16</v>
      </c>
      <c r="G212" s="926" t="s">
        <v>3997</v>
      </c>
      <c r="H212" s="632"/>
      <c r="I212" s="916"/>
      <c r="J212" s="916"/>
      <c r="K212" s="916"/>
      <c r="L212" s="917"/>
      <c r="M212" s="1"/>
      <c r="N212" s="914"/>
    </row>
    <row r="213" spans="1:14" ht="18" customHeight="1" x14ac:dyDescent="0.35">
      <c r="A213" s="4936"/>
      <c r="B213" s="4951"/>
      <c r="C213" s="4958"/>
      <c r="D213" s="965" t="s">
        <v>486</v>
      </c>
      <c r="E213" s="966"/>
      <c r="F213" s="925" t="s">
        <v>16</v>
      </c>
      <c r="G213" s="1145" t="s">
        <v>236</v>
      </c>
      <c r="H213" s="632"/>
      <c r="I213" s="916"/>
      <c r="J213" s="916"/>
      <c r="K213" s="916"/>
      <c r="L213" s="917"/>
      <c r="M213" s="1"/>
      <c r="N213" s="914"/>
    </row>
    <row r="214" spans="1:14" ht="18" customHeight="1" thickBot="1" x14ac:dyDescent="0.4">
      <c r="A214" s="4936"/>
      <c r="B214" s="4951"/>
      <c r="C214" s="4970"/>
      <c r="D214" s="865" t="s">
        <v>487</v>
      </c>
      <c r="E214" s="849"/>
      <c r="F214" s="850" t="s">
        <v>21</v>
      </c>
      <c r="G214" s="1143" t="s">
        <v>488</v>
      </c>
      <c r="H214" s="632"/>
      <c r="I214" s="851"/>
      <c r="J214" s="851"/>
      <c r="K214" s="851"/>
      <c r="L214" s="852"/>
      <c r="M214" s="1"/>
      <c r="N214" s="853"/>
    </row>
    <row r="215" spans="1:14" ht="18" customHeight="1" x14ac:dyDescent="0.35">
      <c r="A215" s="4936"/>
      <c r="B215" s="4951"/>
      <c r="C215" s="4965" t="s">
        <v>489</v>
      </c>
      <c r="D215" s="963" t="s">
        <v>490</v>
      </c>
      <c r="E215" s="964"/>
      <c r="F215" s="948" t="s">
        <v>16</v>
      </c>
      <c r="G215" s="1146" t="s">
        <v>491</v>
      </c>
      <c r="H215" s="632"/>
      <c r="I215" s="950"/>
      <c r="J215" s="950"/>
      <c r="K215" s="950"/>
      <c r="L215" s="951"/>
      <c r="M215" s="1"/>
      <c r="N215" s="973"/>
    </row>
    <row r="216" spans="1:14" ht="18" customHeight="1" x14ac:dyDescent="0.35">
      <c r="A216" s="4936"/>
      <c r="B216" s="4951"/>
      <c r="C216" s="4958"/>
      <c r="D216" s="965" t="s">
        <v>486</v>
      </c>
      <c r="E216" s="966"/>
      <c r="F216" s="925" t="s">
        <v>16</v>
      </c>
      <c r="G216" s="1145" t="s">
        <v>236</v>
      </c>
      <c r="H216" s="632"/>
      <c r="I216" s="916"/>
      <c r="J216" s="916"/>
      <c r="K216" s="916"/>
      <c r="L216" s="917"/>
      <c r="M216" s="1"/>
      <c r="N216" s="914"/>
    </row>
    <row r="217" spans="1:14" ht="18" customHeight="1" thickBot="1" x14ac:dyDescent="0.4">
      <c r="A217" s="4936"/>
      <c r="B217" s="4951"/>
      <c r="C217" s="4970"/>
      <c r="D217" s="865" t="s">
        <v>492</v>
      </c>
      <c r="E217" s="849"/>
      <c r="F217" s="850" t="s">
        <v>21</v>
      </c>
      <c r="G217" s="1143" t="s">
        <v>493</v>
      </c>
      <c r="H217" s="632"/>
      <c r="I217" s="851"/>
      <c r="J217" s="851"/>
      <c r="K217" s="851"/>
      <c r="L217" s="852"/>
      <c r="M217" s="1"/>
      <c r="N217" s="853"/>
    </row>
    <row r="218" spans="1:14" ht="18" customHeight="1" x14ac:dyDescent="0.35">
      <c r="A218" s="4936"/>
      <c r="B218" s="4951"/>
      <c r="C218" s="4965" t="s">
        <v>494</v>
      </c>
      <c r="D218" s="963" t="s">
        <v>495</v>
      </c>
      <c r="E218" s="964"/>
      <c r="F218" s="948" t="s">
        <v>16</v>
      </c>
      <c r="G218" s="1149" t="s">
        <v>3998</v>
      </c>
      <c r="H218" s="632"/>
      <c r="I218" s="950"/>
      <c r="J218" s="950"/>
      <c r="K218" s="950"/>
      <c r="L218" s="951"/>
      <c r="M218" s="1"/>
      <c r="N218" s="973"/>
    </row>
    <row r="219" spans="1:14" ht="18" customHeight="1" x14ac:dyDescent="0.35">
      <c r="A219" s="4936"/>
      <c r="B219" s="4951"/>
      <c r="C219" s="4958"/>
      <c r="D219" s="965" t="s">
        <v>486</v>
      </c>
      <c r="E219" s="966"/>
      <c r="F219" s="925" t="s">
        <v>16</v>
      </c>
      <c r="G219" s="1145" t="s">
        <v>236</v>
      </c>
      <c r="H219" s="632"/>
      <c r="I219" s="916"/>
      <c r="J219" s="916"/>
      <c r="K219" s="916"/>
      <c r="L219" s="917"/>
      <c r="M219" s="1"/>
      <c r="N219" s="914"/>
    </row>
    <row r="220" spans="1:14" ht="18" customHeight="1" thickBot="1" x14ac:dyDescent="0.4">
      <c r="A220" s="4936"/>
      <c r="B220" s="4951"/>
      <c r="C220" s="4970"/>
      <c r="D220" s="865" t="s">
        <v>497</v>
      </c>
      <c r="E220" s="849"/>
      <c r="F220" s="850" t="s">
        <v>21</v>
      </c>
      <c r="G220" s="1143" t="s">
        <v>498</v>
      </c>
      <c r="H220" s="632"/>
      <c r="I220" s="851"/>
      <c r="J220" s="851"/>
      <c r="K220" s="851"/>
      <c r="L220" s="852"/>
      <c r="M220" s="1"/>
      <c r="N220" s="853"/>
    </row>
    <row r="221" spans="1:14" ht="18" customHeight="1" x14ac:dyDescent="0.35">
      <c r="A221" s="4936"/>
      <c r="B221" s="4951"/>
      <c r="C221" s="4965" t="s">
        <v>499</v>
      </c>
      <c r="D221" s="963" t="s">
        <v>471</v>
      </c>
      <c r="E221" s="964"/>
      <c r="F221" s="948" t="s">
        <v>16</v>
      </c>
      <c r="G221" s="1146" t="s">
        <v>478</v>
      </c>
      <c r="H221" s="632"/>
      <c r="I221" s="950"/>
      <c r="J221" s="950"/>
      <c r="K221" s="950"/>
      <c r="L221" s="951"/>
      <c r="M221" s="1"/>
      <c r="N221" s="973"/>
    </row>
    <row r="222" spans="1:14" ht="18" customHeight="1" x14ac:dyDescent="0.35">
      <c r="A222" s="4936"/>
      <c r="B222" s="4951"/>
      <c r="C222" s="4958"/>
      <c r="D222" s="965" t="s">
        <v>486</v>
      </c>
      <c r="E222" s="966"/>
      <c r="F222" s="925" t="s">
        <v>16</v>
      </c>
      <c r="G222" s="1145" t="s">
        <v>236</v>
      </c>
      <c r="H222" s="632"/>
      <c r="I222" s="916"/>
      <c r="J222" s="916"/>
      <c r="K222" s="916"/>
      <c r="L222" s="917"/>
      <c r="M222" s="1"/>
      <c r="N222" s="914"/>
    </row>
    <row r="223" spans="1:14" ht="18" customHeight="1" thickBot="1" x14ac:dyDescent="0.4">
      <c r="A223" s="4937"/>
      <c r="B223" s="4952"/>
      <c r="C223" s="4959"/>
      <c r="D223" s="866" t="s">
        <v>500</v>
      </c>
      <c r="E223" s="855"/>
      <c r="F223" s="856" t="s">
        <v>21</v>
      </c>
      <c r="G223" s="1144" t="s">
        <v>501</v>
      </c>
      <c r="H223" s="632"/>
      <c r="I223" s="857"/>
      <c r="J223" s="857"/>
      <c r="K223" s="857"/>
      <c r="L223" s="858"/>
      <c r="M223" s="1"/>
      <c r="N223" s="859"/>
    </row>
    <row r="224" spans="1:14" ht="18" customHeight="1" thickTop="1" x14ac:dyDescent="0.35">
      <c r="A224" s="69"/>
      <c r="B224" s="69"/>
      <c r="C224" s="71"/>
      <c r="D224" s="1"/>
      <c r="E224" s="42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8" customHeight="1" x14ac:dyDescent="0.35">
      <c r="A225" s="4935" t="s">
        <v>502</v>
      </c>
      <c r="B225" s="4950" t="s">
        <v>503</v>
      </c>
      <c r="C225" s="4967" t="s">
        <v>504</v>
      </c>
      <c r="D225" s="968" t="s">
        <v>505</v>
      </c>
      <c r="E225" s="964"/>
      <c r="F225" s="948" t="s">
        <v>16</v>
      </c>
      <c r="G225" s="949" t="s">
        <v>3999</v>
      </c>
      <c r="H225" s="632"/>
      <c r="I225" s="950"/>
      <c r="J225" s="950"/>
      <c r="K225" s="950"/>
      <c r="L225" s="951"/>
      <c r="M225" s="1"/>
      <c r="N225" s="973"/>
    </row>
    <row r="226" spans="1:14" ht="18" customHeight="1" x14ac:dyDescent="0.35">
      <c r="A226" s="4936"/>
      <c r="B226" s="4951"/>
      <c r="C226" s="4958"/>
      <c r="D226" s="967" t="s">
        <v>507</v>
      </c>
      <c r="E226" s="966"/>
      <c r="F226" s="925" t="s">
        <v>16</v>
      </c>
      <c r="G226" s="926" t="s">
        <v>4000</v>
      </c>
      <c r="H226" s="632"/>
      <c r="I226" s="916"/>
      <c r="J226" s="916"/>
      <c r="K226" s="916"/>
      <c r="L226" s="917"/>
      <c r="M226" s="1"/>
      <c r="N226" s="914"/>
    </row>
    <row r="227" spans="1:14" ht="18" customHeight="1" thickBot="1" x14ac:dyDescent="0.4">
      <c r="A227" s="4936"/>
      <c r="B227" s="4951"/>
      <c r="C227" s="4970"/>
      <c r="D227" s="848" t="s">
        <v>504</v>
      </c>
      <c r="E227" s="849"/>
      <c r="F227" s="850" t="s">
        <v>21</v>
      </c>
      <c r="G227" s="1143" t="s">
        <v>509</v>
      </c>
      <c r="H227" s="632"/>
      <c r="I227" s="851"/>
      <c r="J227" s="851"/>
      <c r="K227" s="851"/>
      <c r="L227" s="852"/>
      <c r="M227" s="1"/>
      <c r="N227" s="853"/>
    </row>
    <row r="228" spans="1:14" ht="18" hidden="1" customHeight="1" x14ac:dyDescent="0.35">
      <c r="A228" s="4936"/>
      <c r="B228" s="4951"/>
      <c r="C228" s="4993" t="s">
        <v>510</v>
      </c>
      <c r="D228" s="968" t="s">
        <v>511</v>
      </c>
      <c r="E228" s="964"/>
      <c r="F228" s="948" t="s">
        <v>16</v>
      </c>
      <c r="G228" s="1149" t="s">
        <v>3843</v>
      </c>
      <c r="H228" s="632"/>
      <c r="I228" s="950"/>
      <c r="J228" s="950"/>
      <c r="K228" s="950"/>
      <c r="L228" s="951"/>
      <c r="M228" s="1"/>
      <c r="N228" s="973"/>
    </row>
    <row r="229" spans="1:14" ht="18" hidden="1" customHeight="1" x14ac:dyDescent="0.35">
      <c r="A229" s="4936"/>
      <c r="B229" s="4951"/>
      <c r="C229" s="4994"/>
      <c r="D229" s="967" t="s">
        <v>513</v>
      </c>
      <c r="E229" s="966"/>
      <c r="F229" s="925" t="s">
        <v>16</v>
      </c>
      <c r="G229" s="926" t="s">
        <v>4001</v>
      </c>
      <c r="H229" s="632"/>
      <c r="I229" s="916"/>
      <c r="J229" s="916"/>
      <c r="K229" s="916"/>
      <c r="L229" s="917"/>
      <c r="M229" s="1"/>
      <c r="N229" s="914"/>
    </row>
    <row r="230" spans="1:14" ht="18" hidden="1" customHeight="1" thickBot="1" x14ac:dyDescent="0.4">
      <c r="A230" s="4936"/>
      <c r="B230" s="4951"/>
      <c r="C230" s="4995"/>
      <c r="D230" s="848" t="s">
        <v>510</v>
      </c>
      <c r="E230" s="849"/>
      <c r="F230" s="850" t="s">
        <v>21</v>
      </c>
      <c r="G230" s="1143" t="s">
        <v>515</v>
      </c>
      <c r="H230" s="632"/>
      <c r="I230" s="851"/>
      <c r="J230" s="851"/>
      <c r="K230" s="851"/>
      <c r="L230" s="852"/>
      <c r="M230" s="1"/>
      <c r="N230" s="853"/>
    </row>
    <row r="231" spans="1:14" ht="18" hidden="1" customHeight="1" x14ac:dyDescent="0.35">
      <c r="A231" s="4936"/>
      <c r="B231" s="4951"/>
      <c r="C231" s="4993" t="s">
        <v>516</v>
      </c>
      <c r="D231" s="968" t="s">
        <v>517</v>
      </c>
      <c r="E231" s="964"/>
      <c r="F231" s="948" t="s">
        <v>16</v>
      </c>
      <c r="G231" s="949" t="s">
        <v>3217</v>
      </c>
      <c r="H231" s="632"/>
      <c r="I231" s="950"/>
      <c r="J231" s="950"/>
      <c r="K231" s="950"/>
      <c r="L231" s="951"/>
      <c r="M231" s="1"/>
      <c r="N231" s="973"/>
    </row>
    <row r="232" spans="1:14" ht="18" hidden="1" customHeight="1" x14ac:dyDescent="0.35">
      <c r="A232" s="4936"/>
      <c r="B232" s="4951"/>
      <c r="C232" s="4994"/>
      <c r="D232" s="967" t="s">
        <v>519</v>
      </c>
      <c r="E232" s="966"/>
      <c r="F232" s="925" t="s">
        <v>16</v>
      </c>
      <c r="G232" s="1145" t="s">
        <v>520</v>
      </c>
      <c r="H232" s="632"/>
      <c r="I232" s="916"/>
      <c r="J232" s="916"/>
      <c r="K232" s="916"/>
      <c r="L232" s="917"/>
      <c r="M232" s="1"/>
      <c r="N232" s="914"/>
    </row>
    <row r="233" spans="1:14" ht="18" hidden="1" customHeight="1" thickBot="1" x14ac:dyDescent="0.4">
      <c r="A233" s="4936"/>
      <c r="B233" s="4951"/>
      <c r="C233" s="4995"/>
      <c r="D233" s="848" t="s">
        <v>521</v>
      </c>
      <c r="E233" s="849"/>
      <c r="F233" s="850" t="s">
        <v>21</v>
      </c>
      <c r="G233" s="1143" t="s">
        <v>522</v>
      </c>
      <c r="H233" s="632"/>
      <c r="I233" s="851"/>
      <c r="J233" s="851"/>
      <c r="K233" s="851"/>
      <c r="L233" s="852"/>
      <c r="M233" s="1"/>
      <c r="N233" s="853"/>
    </row>
    <row r="234" spans="1:14" ht="18" hidden="1" customHeight="1" x14ac:dyDescent="0.35">
      <c r="A234" s="4936"/>
      <c r="B234" s="4951"/>
      <c r="C234" s="4993" t="s">
        <v>523</v>
      </c>
      <c r="D234" s="968" t="s">
        <v>524</v>
      </c>
      <c r="E234" s="964"/>
      <c r="F234" s="948" t="s">
        <v>16</v>
      </c>
      <c r="G234" s="1146" t="s">
        <v>432</v>
      </c>
      <c r="H234" s="632"/>
      <c r="I234" s="950"/>
      <c r="J234" s="950"/>
      <c r="K234" s="950"/>
      <c r="L234" s="951"/>
      <c r="M234" s="1"/>
      <c r="N234" s="973"/>
    </row>
    <row r="235" spans="1:14" ht="18" hidden="1" customHeight="1" x14ac:dyDescent="0.35">
      <c r="A235" s="4936"/>
      <c r="B235" s="4951"/>
      <c r="C235" s="4994"/>
      <c r="D235" s="967" t="s">
        <v>525</v>
      </c>
      <c r="E235" s="966"/>
      <c r="F235" s="925" t="s">
        <v>16</v>
      </c>
      <c r="G235" s="926" t="s">
        <v>4002</v>
      </c>
      <c r="H235" s="632"/>
      <c r="I235" s="916"/>
      <c r="J235" s="916"/>
      <c r="K235" s="916"/>
      <c r="L235" s="917"/>
      <c r="M235" s="1"/>
      <c r="N235" s="914"/>
    </row>
    <row r="236" spans="1:14" ht="18" hidden="1" customHeight="1" thickBot="1" x14ac:dyDescent="0.4">
      <c r="A236" s="4936"/>
      <c r="B236" s="4951"/>
      <c r="C236" s="4995"/>
      <c r="D236" s="848" t="s">
        <v>527</v>
      </c>
      <c r="E236" s="849"/>
      <c r="F236" s="850" t="s">
        <v>21</v>
      </c>
      <c r="G236" s="1143" t="s">
        <v>528</v>
      </c>
      <c r="H236" s="632"/>
      <c r="I236" s="851"/>
      <c r="J236" s="851"/>
      <c r="K236" s="851"/>
      <c r="L236" s="852"/>
      <c r="M236" s="1"/>
      <c r="N236" s="853"/>
    </row>
    <row r="237" spans="1:14" ht="18" customHeight="1" x14ac:dyDescent="0.35">
      <c r="A237" s="4936"/>
      <c r="B237" s="4951"/>
      <c r="C237" s="4965" t="s">
        <v>529</v>
      </c>
      <c r="D237" s="967" t="s">
        <v>530</v>
      </c>
      <c r="E237" s="966"/>
      <c r="F237" s="925" t="s">
        <v>16</v>
      </c>
      <c r="G237" s="926" t="s">
        <v>531</v>
      </c>
      <c r="H237" s="632"/>
      <c r="I237" s="916"/>
      <c r="J237" s="916"/>
      <c r="K237" s="916"/>
      <c r="L237" s="917"/>
      <c r="M237" s="1"/>
      <c r="N237" s="914"/>
    </row>
    <row r="238" spans="1:14" ht="18" customHeight="1" x14ac:dyDescent="0.35">
      <c r="A238" s="4936"/>
      <c r="B238" s="4951"/>
      <c r="C238" s="4958"/>
      <c r="D238" s="967" t="s">
        <v>532</v>
      </c>
      <c r="E238" s="966"/>
      <c r="F238" s="925" t="s">
        <v>16</v>
      </c>
      <c r="G238" s="1145" t="s">
        <v>432</v>
      </c>
      <c r="H238" s="632"/>
      <c r="I238" s="916"/>
      <c r="J238" s="916"/>
      <c r="K238" s="916"/>
      <c r="L238" s="917"/>
      <c r="M238" s="1"/>
      <c r="N238" s="914"/>
    </row>
    <row r="239" spans="1:14" ht="18" customHeight="1" thickBot="1" x14ac:dyDescent="0.4">
      <c r="A239" s="4937"/>
      <c r="B239" s="4952"/>
      <c r="C239" s="4959"/>
      <c r="D239" s="854" t="s">
        <v>533</v>
      </c>
      <c r="E239" s="855"/>
      <c r="F239" s="856" t="s">
        <v>21</v>
      </c>
      <c r="G239" s="1144" t="s">
        <v>534</v>
      </c>
      <c r="H239" s="632"/>
      <c r="I239" s="857"/>
      <c r="J239" s="857"/>
      <c r="K239" s="857"/>
      <c r="L239" s="858"/>
      <c r="M239" s="1"/>
      <c r="N239" s="859"/>
    </row>
    <row r="240" spans="1:14" ht="18" customHeight="1" thickTop="1" x14ac:dyDescent="0.35">
      <c r="A240" s="867"/>
      <c r="B240" s="69"/>
      <c r="C240" s="71"/>
      <c r="D240" s="1"/>
      <c r="E240" s="42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8" customHeight="1" x14ac:dyDescent="0.35">
      <c r="A241" s="4935" t="s">
        <v>535</v>
      </c>
      <c r="B241" s="4950" t="s">
        <v>126</v>
      </c>
      <c r="C241" s="4967" t="s">
        <v>536</v>
      </c>
      <c r="D241" s="968" t="s">
        <v>537</v>
      </c>
      <c r="E241" s="971"/>
      <c r="F241" s="948" t="s">
        <v>16</v>
      </c>
      <c r="G241" s="1146" t="s">
        <v>538</v>
      </c>
      <c r="H241" s="632"/>
      <c r="I241" s="950"/>
      <c r="J241" s="950"/>
      <c r="K241" s="950"/>
      <c r="L241" s="951"/>
      <c r="M241" s="1"/>
      <c r="N241" s="973"/>
    </row>
    <row r="242" spans="1:14" ht="18" customHeight="1" x14ac:dyDescent="0.35">
      <c r="A242" s="4936"/>
      <c r="B242" s="4951"/>
      <c r="C242" s="4958"/>
      <c r="D242" s="967" t="s">
        <v>532</v>
      </c>
      <c r="E242" s="972"/>
      <c r="F242" s="925" t="s">
        <v>16</v>
      </c>
      <c r="G242" s="1145" t="s">
        <v>432</v>
      </c>
      <c r="H242" s="632"/>
      <c r="I242" s="916"/>
      <c r="J242" s="916"/>
      <c r="K242" s="916"/>
      <c r="L242" s="917"/>
      <c r="M242" s="1"/>
      <c r="N242" s="914"/>
    </row>
    <row r="243" spans="1:14" ht="18" customHeight="1" thickBot="1" x14ac:dyDescent="0.4">
      <c r="A243" s="4936"/>
      <c r="B243" s="4951"/>
      <c r="C243" s="4970"/>
      <c r="D243" s="848" t="s">
        <v>536</v>
      </c>
      <c r="E243" s="885"/>
      <c r="F243" s="850" t="s">
        <v>21</v>
      </c>
      <c r="G243" s="1143" t="s">
        <v>539</v>
      </c>
      <c r="H243" s="632"/>
      <c r="I243" s="851"/>
      <c r="J243" s="851"/>
      <c r="K243" s="851"/>
      <c r="L243" s="852"/>
      <c r="M243" s="1"/>
      <c r="N243" s="853"/>
    </row>
    <row r="244" spans="1:14" ht="18" customHeight="1" x14ac:dyDescent="0.35">
      <c r="A244" s="4936"/>
      <c r="B244" s="4951"/>
      <c r="C244" s="4965" t="s">
        <v>540</v>
      </c>
      <c r="D244" s="968" t="s">
        <v>541</v>
      </c>
      <c r="E244" s="971"/>
      <c r="F244" s="948" t="s">
        <v>16</v>
      </c>
      <c r="G244" s="1146" t="s">
        <v>542</v>
      </c>
      <c r="H244" s="632"/>
      <c r="I244" s="950"/>
      <c r="J244" s="950"/>
      <c r="K244" s="950"/>
      <c r="L244" s="951"/>
      <c r="M244" s="1"/>
      <c r="N244" s="973"/>
    </row>
    <row r="245" spans="1:14" ht="18" customHeight="1" x14ac:dyDescent="0.35">
      <c r="A245" s="4936"/>
      <c r="B245" s="4951"/>
      <c r="C245" s="4958"/>
      <c r="D245" s="967" t="s">
        <v>532</v>
      </c>
      <c r="E245" s="972"/>
      <c r="F245" s="925" t="s">
        <v>16</v>
      </c>
      <c r="G245" s="1145" t="s">
        <v>432</v>
      </c>
      <c r="H245" s="632"/>
      <c r="I245" s="916"/>
      <c r="J245" s="916"/>
      <c r="K245" s="916"/>
      <c r="L245" s="917"/>
      <c r="M245" s="1"/>
      <c r="N245" s="914"/>
    </row>
    <row r="246" spans="1:14" ht="18" customHeight="1" thickBot="1" x14ac:dyDescent="0.4">
      <c r="A246" s="4936"/>
      <c r="B246" s="4952"/>
      <c r="C246" s="4959"/>
      <c r="D246" s="854" t="s">
        <v>540</v>
      </c>
      <c r="E246" s="886"/>
      <c r="F246" s="856" t="s">
        <v>21</v>
      </c>
      <c r="G246" s="1144" t="s">
        <v>543</v>
      </c>
      <c r="H246" s="632"/>
      <c r="I246" s="857"/>
      <c r="J246" s="857"/>
      <c r="K246" s="857"/>
      <c r="L246" s="858"/>
      <c r="M246" s="1"/>
      <c r="N246" s="859"/>
    </row>
    <row r="247" spans="1:14" ht="18" customHeight="1" thickTop="1" x14ac:dyDescent="0.35">
      <c r="A247" s="4936"/>
      <c r="B247" s="4956" t="s">
        <v>544</v>
      </c>
      <c r="C247" s="4957" t="s">
        <v>545</v>
      </c>
      <c r="D247" s="967" t="s">
        <v>546</v>
      </c>
      <c r="E247" s="972"/>
      <c r="F247" s="925" t="s">
        <v>16</v>
      </c>
      <c r="G247" s="926" t="s">
        <v>4003</v>
      </c>
      <c r="H247" s="632"/>
      <c r="I247" s="916"/>
      <c r="J247" s="916"/>
      <c r="K247" s="916"/>
      <c r="L247" s="917"/>
      <c r="M247" s="1"/>
      <c r="N247" s="914"/>
    </row>
    <row r="248" spans="1:14" ht="18" customHeight="1" x14ac:dyDescent="0.35">
      <c r="A248" s="4936"/>
      <c r="B248" s="4951"/>
      <c r="C248" s="4958"/>
      <c r="D248" s="967" t="s">
        <v>548</v>
      </c>
      <c r="E248" s="972"/>
      <c r="F248" s="925" t="s">
        <v>16</v>
      </c>
      <c r="G248" s="926" t="s">
        <v>561</v>
      </c>
      <c r="H248" s="632"/>
      <c r="I248" s="916"/>
      <c r="J248" s="916"/>
      <c r="K248" s="916"/>
      <c r="L248" s="917"/>
      <c r="M248" s="1"/>
      <c r="N248" s="914"/>
    </row>
    <row r="249" spans="1:14" ht="18" customHeight="1" thickBot="1" x14ac:dyDescent="0.4">
      <c r="A249" s="4936"/>
      <c r="B249" s="4951"/>
      <c r="C249" s="4970"/>
      <c r="D249" s="848" t="s">
        <v>550</v>
      </c>
      <c r="E249" s="885"/>
      <c r="F249" s="850" t="s">
        <v>21</v>
      </c>
      <c r="G249" s="1143" t="s">
        <v>551</v>
      </c>
      <c r="H249" s="632"/>
      <c r="I249" s="851"/>
      <c r="J249" s="851"/>
      <c r="K249" s="851"/>
      <c r="L249" s="852"/>
      <c r="M249" s="1"/>
      <c r="N249" s="853"/>
    </row>
    <row r="250" spans="1:14" ht="18" customHeight="1" x14ac:dyDescent="0.35">
      <c r="A250" s="4936"/>
      <c r="B250" s="4951"/>
      <c r="C250" s="4965" t="s">
        <v>552</v>
      </c>
      <c r="D250" s="968" t="s">
        <v>553</v>
      </c>
      <c r="E250" s="971"/>
      <c r="F250" s="948" t="s">
        <v>16</v>
      </c>
      <c r="G250" s="949" t="s">
        <v>554</v>
      </c>
      <c r="H250" s="632"/>
      <c r="I250" s="950"/>
      <c r="J250" s="950"/>
      <c r="K250" s="950"/>
      <c r="L250" s="951"/>
      <c r="M250" s="1"/>
      <c r="N250" s="973"/>
    </row>
    <row r="251" spans="1:14" ht="18" customHeight="1" x14ac:dyDescent="0.35">
      <c r="A251" s="4936"/>
      <c r="B251" s="4951"/>
      <c r="C251" s="4958"/>
      <c r="D251" s="967" t="s">
        <v>555</v>
      </c>
      <c r="E251" s="972"/>
      <c r="F251" s="925" t="s">
        <v>16</v>
      </c>
      <c r="G251" s="926" t="s">
        <v>561</v>
      </c>
      <c r="H251" s="632"/>
      <c r="I251" s="916"/>
      <c r="J251" s="916"/>
      <c r="K251" s="916"/>
      <c r="L251" s="917"/>
      <c r="M251" s="1"/>
      <c r="N251" s="914"/>
    </row>
    <row r="252" spans="1:14" ht="18" customHeight="1" thickBot="1" x14ac:dyDescent="0.4">
      <c r="A252" s="4936"/>
      <c r="B252" s="4951"/>
      <c r="C252" s="4970"/>
      <c r="D252" s="848" t="s">
        <v>556</v>
      </c>
      <c r="E252" s="885"/>
      <c r="F252" s="850" t="s">
        <v>21</v>
      </c>
      <c r="G252" s="1143" t="s">
        <v>557</v>
      </c>
      <c r="H252" s="632"/>
      <c r="I252" s="851"/>
      <c r="J252" s="851"/>
      <c r="K252" s="851"/>
      <c r="L252" s="852"/>
      <c r="M252" s="1"/>
      <c r="N252" s="853"/>
    </row>
    <row r="253" spans="1:14" ht="18" customHeight="1" x14ac:dyDescent="0.35">
      <c r="A253" s="4936"/>
      <c r="B253" s="4951"/>
      <c r="C253" s="4965" t="s">
        <v>558</v>
      </c>
      <c r="D253" s="968" t="s">
        <v>559</v>
      </c>
      <c r="E253" s="971"/>
      <c r="F253" s="948" t="s">
        <v>16</v>
      </c>
      <c r="G253" s="1146" t="s">
        <v>538</v>
      </c>
      <c r="H253" s="632"/>
      <c r="I253" s="950"/>
      <c r="J253" s="950"/>
      <c r="K253" s="950"/>
      <c r="L253" s="951"/>
      <c r="M253" s="1"/>
      <c r="N253" s="973"/>
    </row>
    <row r="254" spans="1:14" ht="18" customHeight="1" x14ac:dyDescent="0.35">
      <c r="A254" s="4936"/>
      <c r="B254" s="4951"/>
      <c r="C254" s="4958"/>
      <c r="D254" s="967" t="s">
        <v>560</v>
      </c>
      <c r="E254" s="972"/>
      <c r="F254" s="925" t="s">
        <v>16</v>
      </c>
      <c r="G254" s="926" t="s">
        <v>561</v>
      </c>
      <c r="H254" s="632"/>
      <c r="I254" s="916"/>
      <c r="J254" s="916"/>
      <c r="K254" s="916"/>
      <c r="L254" s="917"/>
      <c r="M254" s="1"/>
      <c r="N254" s="914"/>
    </row>
    <row r="255" spans="1:14" ht="18" customHeight="1" thickBot="1" x14ac:dyDescent="0.4">
      <c r="A255" s="4937"/>
      <c r="B255" s="4952"/>
      <c r="C255" s="4959"/>
      <c r="D255" s="854" t="s">
        <v>562</v>
      </c>
      <c r="E255" s="886"/>
      <c r="F255" s="856" t="s">
        <v>21</v>
      </c>
      <c r="G255" s="1144" t="s">
        <v>563</v>
      </c>
      <c r="H255" s="632"/>
      <c r="I255" s="857"/>
      <c r="J255" s="857"/>
      <c r="K255" s="857"/>
      <c r="L255" s="858"/>
      <c r="M255" s="1"/>
      <c r="N255" s="859"/>
    </row>
    <row r="256" spans="1:14" ht="18" customHeight="1" thickTop="1" x14ac:dyDescent="0.35">
      <c r="A256" s="867"/>
      <c r="B256" s="69"/>
      <c r="C256" s="71"/>
      <c r="D256" s="1"/>
      <c r="E256" s="42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8" customHeight="1" x14ac:dyDescent="0.35">
      <c r="A257" s="4935" t="s">
        <v>564</v>
      </c>
      <c r="B257" s="4950" t="s">
        <v>565</v>
      </c>
      <c r="C257" s="4967" t="s">
        <v>566</v>
      </c>
      <c r="D257" s="968" t="s">
        <v>567</v>
      </c>
      <c r="E257" s="964"/>
      <c r="F257" s="948" t="s">
        <v>16</v>
      </c>
      <c r="G257" s="1146" t="s">
        <v>568</v>
      </c>
      <c r="H257" s="632"/>
      <c r="I257" s="950"/>
      <c r="J257" s="950"/>
      <c r="K257" s="950"/>
      <c r="L257" s="951"/>
      <c r="M257" s="1"/>
      <c r="N257" s="973"/>
    </row>
    <row r="258" spans="1:14" ht="18" customHeight="1" x14ac:dyDescent="0.35">
      <c r="A258" s="4936"/>
      <c r="B258" s="4951"/>
      <c r="C258" s="4958"/>
      <c r="D258" s="967" t="s">
        <v>255</v>
      </c>
      <c r="E258" s="966"/>
      <c r="F258" s="925" t="s">
        <v>16</v>
      </c>
      <c r="G258" s="1145" t="s">
        <v>255</v>
      </c>
      <c r="H258" s="632"/>
      <c r="I258" s="916"/>
      <c r="J258" s="916"/>
      <c r="K258" s="916"/>
      <c r="L258" s="917"/>
      <c r="M258" s="1"/>
      <c r="N258" s="914"/>
    </row>
    <row r="259" spans="1:14" ht="18" customHeight="1" thickBot="1" x14ac:dyDescent="0.4">
      <c r="A259" s="4936"/>
      <c r="B259" s="4951"/>
      <c r="C259" s="4970"/>
      <c r="D259" s="848" t="s">
        <v>569</v>
      </c>
      <c r="E259" s="849"/>
      <c r="F259" s="850" t="s">
        <v>21</v>
      </c>
      <c r="G259" s="1143" t="s">
        <v>570</v>
      </c>
      <c r="H259" s="632"/>
      <c r="I259" s="851"/>
      <c r="J259" s="851"/>
      <c r="K259" s="851"/>
      <c r="L259" s="852"/>
      <c r="M259" s="1"/>
      <c r="N259" s="853"/>
    </row>
    <row r="260" spans="1:14" ht="18" customHeight="1" x14ac:dyDescent="0.35">
      <c r="A260" s="4936"/>
      <c r="B260" s="4951"/>
      <c r="C260" s="4965" t="s">
        <v>571</v>
      </c>
      <c r="D260" s="968" t="s">
        <v>572</v>
      </c>
      <c r="E260" s="964"/>
      <c r="F260" s="948" t="s">
        <v>16</v>
      </c>
      <c r="G260" s="1146" t="s">
        <v>573</v>
      </c>
      <c r="H260" s="632"/>
      <c r="I260" s="950"/>
      <c r="J260" s="950"/>
      <c r="K260" s="950"/>
      <c r="L260" s="951"/>
      <c r="M260" s="1"/>
      <c r="N260" s="973"/>
    </row>
    <row r="261" spans="1:14" ht="18" customHeight="1" x14ac:dyDescent="0.35">
      <c r="A261" s="4936"/>
      <c r="B261" s="4951"/>
      <c r="C261" s="4958"/>
      <c r="D261" s="967" t="s">
        <v>255</v>
      </c>
      <c r="E261" s="966"/>
      <c r="F261" s="925" t="s">
        <v>16</v>
      </c>
      <c r="G261" s="1145" t="s">
        <v>255</v>
      </c>
      <c r="H261" s="632"/>
      <c r="I261" s="916"/>
      <c r="J261" s="916"/>
      <c r="K261" s="916"/>
      <c r="L261" s="917"/>
      <c r="M261" s="1"/>
      <c r="N261" s="914"/>
    </row>
    <row r="262" spans="1:14" ht="18" customHeight="1" thickBot="1" x14ac:dyDescent="0.4">
      <c r="A262" s="4936"/>
      <c r="B262" s="4951"/>
      <c r="C262" s="4959"/>
      <c r="D262" s="860" t="s">
        <v>574</v>
      </c>
      <c r="E262" s="861"/>
      <c r="F262" s="856" t="s">
        <v>21</v>
      </c>
      <c r="G262" s="1144" t="s">
        <v>575</v>
      </c>
      <c r="H262" s="632"/>
      <c r="I262" s="862"/>
      <c r="J262" s="862"/>
      <c r="K262" s="862"/>
      <c r="L262" s="863"/>
      <c r="M262" s="1"/>
      <c r="N262" s="864"/>
    </row>
    <row r="263" spans="1:14" ht="18" customHeight="1" thickTop="1" x14ac:dyDescent="0.35">
      <c r="A263" s="4936"/>
      <c r="B263" s="4956" t="s">
        <v>576</v>
      </c>
      <c r="C263" s="4957" t="s">
        <v>577</v>
      </c>
      <c r="D263" s="969" t="s">
        <v>578</v>
      </c>
      <c r="E263" s="970"/>
      <c r="F263" s="925" t="s">
        <v>16</v>
      </c>
      <c r="G263" s="926" t="s">
        <v>579</v>
      </c>
      <c r="H263" s="632"/>
      <c r="I263" s="979"/>
      <c r="J263" s="979"/>
      <c r="K263" s="979"/>
      <c r="L263" s="980"/>
      <c r="M263" s="1"/>
      <c r="N263" s="981"/>
    </row>
    <row r="264" spans="1:14" ht="18" customHeight="1" x14ac:dyDescent="0.35">
      <c r="A264" s="4936"/>
      <c r="B264" s="4951"/>
      <c r="C264" s="4958"/>
      <c r="D264" s="967" t="s">
        <v>580</v>
      </c>
      <c r="E264" s="966"/>
      <c r="F264" s="925" t="s">
        <v>16</v>
      </c>
      <c r="G264" s="1145" t="s">
        <v>581</v>
      </c>
      <c r="H264" s="632"/>
      <c r="I264" s="916"/>
      <c r="J264" s="916"/>
      <c r="K264" s="916"/>
      <c r="L264" s="917"/>
      <c r="M264" s="1"/>
      <c r="N264" s="914"/>
    </row>
    <row r="265" spans="1:14" ht="18" customHeight="1" thickBot="1" x14ac:dyDescent="0.4">
      <c r="A265" s="4936"/>
      <c r="B265" s="4951"/>
      <c r="C265" s="4970"/>
      <c r="D265" s="865" t="s">
        <v>582</v>
      </c>
      <c r="E265" s="849"/>
      <c r="F265" s="850" t="s">
        <v>21</v>
      </c>
      <c r="G265" s="1143" t="s">
        <v>583</v>
      </c>
      <c r="H265" s="632"/>
      <c r="I265" s="851"/>
      <c r="J265" s="851"/>
      <c r="K265" s="851"/>
      <c r="L265" s="852"/>
      <c r="M265" s="1"/>
      <c r="N265" s="853"/>
    </row>
    <row r="266" spans="1:14" ht="18" customHeight="1" x14ac:dyDescent="0.35">
      <c r="A266" s="4936"/>
      <c r="B266" s="4951"/>
      <c r="C266" s="4965" t="s">
        <v>584</v>
      </c>
      <c r="D266" s="967" t="s">
        <v>578</v>
      </c>
      <c r="E266" s="964"/>
      <c r="F266" s="948" t="s">
        <v>16</v>
      </c>
      <c r="G266" s="926" t="s">
        <v>579</v>
      </c>
      <c r="H266" s="632"/>
      <c r="I266" s="950"/>
      <c r="J266" s="950"/>
      <c r="K266" s="950"/>
      <c r="L266" s="951"/>
      <c r="M266" s="1"/>
      <c r="N266" s="973"/>
    </row>
    <row r="267" spans="1:14" ht="18" customHeight="1" x14ac:dyDescent="0.35">
      <c r="A267" s="4936"/>
      <c r="B267" s="4951"/>
      <c r="C267" s="4958"/>
      <c r="D267" s="967" t="s">
        <v>586</v>
      </c>
      <c r="E267" s="966"/>
      <c r="F267" s="925" t="s">
        <v>16</v>
      </c>
      <c r="G267" s="926" t="s">
        <v>4004</v>
      </c>
      <c r="H267" s="632"/>
      <c r="I267" s="916"/>
      <c r="J267" s="916"/>
      <c r="K267" s="916"/>
      <c r="L267" s="917"/>
      <c r="M267" s="1"/>
      <c r="N267" s="914"/>
    </row>
    <row r="268" spans="1:14" ht="18" customHeight="1" thickBot="1" x14ac:dyDescent="0.4">
      <c r="A268" s="4936"/>
      <c r="B268" s="4951"/>
      <c r="C268" s="4970"/>
      <c r="D268" s="865" t="s">
        <v>588</v>
      </c>
      <c r="E268" s="849"/>
      <c r="F268" s="850" t="s">
        <v>21</v>
      </c>
      <c r="G268" s="1143" t="s">
        <v>589</v>
      </c>
      <c r="H268" s="632"/>
      <c r="I268" s="851"/>
      <c r="J268" s="851"/>
      <c r="K268" s="851"/>
      <c r="L268" s="852"/>
      <c r="M268" s="1"/>
      <c r="N268" s="853"/>
    </row>
    <row r="269" spans="1:14" ht="18" customHeight="1" x14ac:dyDescent="0.35">
      <c r="A269" s="4936"/>
      <c r="B269" s="4951"/>
      <c r="C269" s="4965" t="s">
        <v>590</v>
      </c>
      <c r="D269" s="967" t="s">
        <v>578</v>
      </c>
      <c r="E269" s="964"/>
      <c r="F269" s="948" t="s">
        <v>16</v>
      </c>
      <c r="G269" s="926" t="s">
        <v>579</v>
      </c>
      <c r="H269" s="632"/>
      <c r="I269" s="950"/>
      <c r="J269" s="950"/>
      <c r="K269" s="950"/>
      <c r="L269" s="951"/>
      <c r="M269" s="1"/>
      <c r="N269" s="973"/>
    </row>
    <row r="270" spans="1:14" ht="18" customHeight="1" x14ac:dyDescent="0.35">
      <c r="A270" s="4936"/>
      <c r="B270" s="4951"/>
      <c r="C270" s="4958"/>
      <c r="D270" s="967" t="s">
        <v>592</v>
      </c>
      <c r="E270" s="966"/>
      <c r="F270" s="925" t="s">
        <v>16</v>
      </c>
      <c r="G270" s="1145" t="s">
        <v>491</v>
      </c>
      <c r="H270" s="632"/>
      <c r="I270" s="916"/>
      <c r="J270" s="916"/>
      <c r="K270" s="916"/>
      <c r="L270" s="917"/>
      <c r="M270" s="1"/>
      <c r="N270" s="914"/>
    </row>
    <row r="271" spans="1:14" ht="18" customHeight="1" thickBot="1" x14ac:dyDescent="0.4">
      <c r="A271" s="4936"/>
      <c r="B271" s="4952"/>
      <c r="C271" s="4959"/>
      <c r="D271" s="854" t="s">
        <v>590</v>
      </c>
      <c r="E271" s="855"/>
      <c r="F271" s="856" t="s">
        <v>21</v>
      </c>
      <c r="G271" s="1144" t="s">
        <v>593</v>
      </c>
      <c r="H271" s="632"/>
      <c r="I271" s="857"/>
      <c r="J271" s="857"/>
      <c r="K271" s="857"/>
      <c r="L271" s="858"/>
      <c r="M271" s="1"/>
      <c r="N271" s="859"/>
    </row>
    <row r="272" spans="1:14" ht="18" customHeight="1" thickTop="1" x14ac:dyDescent="0.35">
      <c r="A272" s="4936"/>
      <c r="B272" s="4951" t="s">
        <v>594</v>
      </c>
      <c r="C272" s="4957" t="s">
        <v>595</v>
      </c>
      <c r="D272" s="967" t="s">
        <v>596</v>
      </c>
      <c r="E272" s="966"/>
      <c r="F272" s="925" t="s">
        <v>16</v>
      </c>
      <c r="G272" s="1145" t="s">
        <v>520</v>
      </c>
      <c r="H272" s="632"/>
      <c r="I272" s="916"/>
      <c r="J272" s="916"/>
      <c r="K272" s="916"/>
      <c r="L272" s="917"/>
      <c r="M272" s="1"/>
      <c r="N272" s="914"/>
    </row>
    <row r="273" spans="1:14" ht="18" customHeight="1" x14ac:dyDescent="0.35">
      <c r="A273" s="4936"/>
      <c r="B273" s="4951"/>
      <c r="C273" s="4958"/>
      <c r="D273" s="967" t="s">
        <v>320</v>
      </c>
      <c r="E273" s="966"/>
      <c r="F273" s="925" t="s">
        <v>16</v>
      </c>
      <c r="G273" s="1145" t="s">
        <v>50</v>
      </c>
      <c r="H273" s="632"/>
      <c r="I273" s="916"/>
      <c r="J273" s="916"/>
      <c r="K273" s="916"/>
      <c r="L273" s="917"/>
      <c r="M273" s="1"/>
      <c r="N273" s="914"/>
    </row>
    <row r="274" spans="1:14" ht="18" customHeight="1" thickBot="1" x14ac:dyDescent="0.4">
      <c r="A274" s="4936"/>
      <c r="B274" s="4951"/>
      <c r="C274" s="4970"/>
      <c r="D274" s="848" t="s">
        <v>595</v>
      </c>
      <c r="E274" s="849"/>
      <c r="F274" s="850" t="s">
        <v>21</v>
      </c>
      <c r="G274" s="1143" t="s">
        <v>597</v>
      </c>
      <c r="H274" s="632"/>
      <c r="I274" s="851"/>
      <c r="J274" s="851"/>
      <c r="K274" s="851"/>
      <c r="L274" s="852"/>
      <c r="M274" s="1"/>
      <c r="N274" s="853"/>
    </row>
    <row r="275" spans="1:14" ht="18" customHeight="1" x14ac:dyDescent="0.35">
      <c r="A275" s="4936"/>
      <c r="B275" s="4951"/>
      <c r="C275" s="4965" t="s">
        <v>598</v>
      </c>
      <c r="D275" s="968" t="s">
        <v>599</v>
      </c>
      <c r="E275" s="964"/>
      <c r="F275" s="948" t="s">
        <v>16</v>
      </c>
      <c r="G275" s="1146" t="s">
        <v>573</v>
      </c>
      <c r="H275" s="632"/>
      <c r="I275" s="950"/>
      <c r="J275" s="950"/>
      <c r="K275" s="950"/>
      <c r="L275" s="951"/>
      <c r="M275" s="1"/>
      <c r="N275" s="973"/>
    </row>
    <row r="276" spans="1:14" ht="18" customHeight="1" x14ac:dyDescent="0.35">
      <c r="A276" s="4936"/>
      <c r="B276" s="4951"/>
      <c r="C276" s="4958"/>
      <c r="D276" s="967" t="s">
        <v>320</v>
      </c>
      <c r="E276" s="966"/>
      <c r="F276" s="925" t="s">
        <v>16</v>
      </c>
      <c r="G276" s="1145" t="s">
        <v>50</v>
      </c>
      <c r="H276" s="632"/>
      <c r="I276" s="916"/>
      <c r="J276" s="916"/>
      <c r="K276" s="916"/>
      <c r="L276" s="917"/>
      <c r="M276" s="1"/>
      <c r="N276" s="914"/>
    </row>
    <row r="277" spans="1:14" ht="18" customHeight="1" thickBot="1" x14ac:dyDescent="0.4">
      <c r="A277" s="4936"/>
      <c r="B277" s="4951"/>
      <c r="C277" s="4970"/>
      <c r="D277" s="848" t="s">
        <v>600</v>
      </c>
      <c r="E277" s="849"/>
      <c r="F277" s="850" t="s">
        <v>21</v>
      </c>
      <c r="G277" s="1143" t="s">
        <v>601</v>
      </c>
      <c r="H277" s="632"/>
      <c r="I277" s="851"/>
      <c r="J277" s="851"/>
      <c r="K277" s="851"/>
      <c r="L277" s="852"/>
      <c r="M277" s="1"/>
      <c r="N277" s="853"/>
    </row>
    <row r="278" spans="1:14" ht="18" hidden="1" customHeight="1" x14ac:dyDescent="0.35">
      <c r="A278" s="4936"/>
      <c r="B278" s="4951"/>
      <c r="C278" s="4993" t="s">
        <v>602</v>
      </c>
      <c r="D278" s="968" t="s">
        <v>603</v>
      </c>
      <c r="E278" s="964"/>
      <c r="F278" s="948" t="s">
        <v>16</v>
      </c>
      <c r="G278" s="1146" t="s">
        <v>604</v>
      </c>
      <c r="H278" s="632"/>
      <c r="I278" s="950"/>
      <c r="J278" s="950"/>
      <c r="K278" s="950"/>
      <c r="L278" s="951"/>
      <c r="M278" s="1"/>
      <c r="N278" s="973"/>
    </row>
    <row r="279" spans="1:14" ht="18" hidden="1" customHeight="1" x14ac:dyDescent="0.35">
      <c r="A279" s="4936"/>
      <c r="B279" s="4951"/>
      <c r="C279" s="4994"/>
      <c r="D279" s="967" t="s">
        <v>320</v>
      </c>
      <c r="E279" s="966"/>
      <c r="F279" s="925" t="s">
        <v>16</v>
      </c>
      <c r="G279" s="1145" t="s">
        <v>50</v>
      </c>
      <c r="H279" s="632"/>
      <c r="I279" s="916"/>
      <c r="J279" s="916"/>
      <c r="K279" s="916"/>
      <c r="L279" s="917"/>
      <c r="M279" s="1"/>
      <c r="N279" s="914"/>
    </row>
    <row r="280" spans="1:14" ht="18" hidden="1" customHeight="1" thickBot="1" x14ac:dyDescent="0.4">
      <c r="A280" s="4936"/>
      <c r="B280" s="4951"/>
      <c r="C280" s="4995"/>
      <c r="D280" s="848" t="s">
        <v>605</v>
      </c>
      <c r="E280" s="849"/>
      <c r="F280" s="850" t="s">
        <v>21</v>
      </c>
      <c r="G280" s="1143" t="s">
        <v>606</v>
      </c>
      <c r="H280" s="632"/>
      <c r="I280" s="851"/>
      <c r="J280" s="851"/>
      <c r="K280" s="851"/>
      <c r="L280" s="852"/>
      <c r="M280" s="1"/>
      <c r="N280" s="853"/>
    </row>
    <row r="281" spans="1:14" ht="18" customHeight="1" x14ac:dyDescent="0.35">
      <c r="A281" s="4936"/>
      <c r="B281" s="4951"/>
      <c r="C281" s="4965" t="s">
        <v>607</v>
      </c>
      <c r="D281" s="968" t="s">
        <v>608</v>
      </c>
      <c r="E281" s="964"/>
      <c r="F281" s="948" t="s">
        <v>16</v>
      </c>
      <c r="G281" s="1146" t="s">
        <v>609</v>
      </c>
      <c r="H281" s="632"/>
      <c r="I281" s="950"/>
      <c r="J281" s="950"/>
      <c r="K281" s="950"/>
      <c r="L281" s="951"/>
      <c r="M281" s="1"/>
      <c r="N281" s="973"/>
    </row>
    <row r="282" spans="1:14" ht="18" customHeight="1" x14ac:dyDescent="0.35">
      <c r="A282" s="4936"/>
      <c r="B282" s="4951"/>
      <c r="C282" s="4958"/>
      <c r="D282" s="967" t="s">
        <v>320</v>
      </c>
      <c r="E282" s="966"/>
      <c r="F282" s="925" t="s">
        <v>16</v>
      </c>
      <c r="G282" s="1145" t="s">
        <v>50</v>
      </c>
      <c r="H282" s="632"/>
      <c r="I282" s="916"/>
      <c r="J282" s="916"/>
      <c r="K282" s="916"/>
      <c r="L282" s="917"/>
      <c r="M282" s="1"/>
      <c r="N282" s="914"/>
    </row>
    <row r="283" spans="1:14" ht="18" customHeight="1" thickBot="1" x14ac:dyDescent="0.4">
      <c r="A283" s="4936"/>
      <c r="B283" s="4952"/>
      <c r="C283" s="4959"/>
      <c r="D283" s="854" t="s">
        <v>610</v>
      </c>
      <c r="E283" s="855"/>
      <c r="F283" s="856" t="s">
        <v>21</v>
      </c>
      <c r="G283" s="1144" t="s">
        <v>611</v>
      </c>
      <c r="H283" s="632"/>
      <c r="I283" s="857"/>
      <c r="J283" s="857"/>
      <c r="K283" s="857"/>
      <c r="L283" s="858"/>
      <c r="M283" s="1"/>
      <c r="N283" s="859"/>
    </row>
    <row r="284" spans="1:14" ht="18" customHeight="1" thickTop="1" x14ac:dyDescent="0.35">
      <c r="A284" s="4936"/>
      <c r="B284" s="4956" t="s">
        <v>612</v>
      </c>
      <c r="C284" s="4957" t="s">
        <v>613</v>
      </c>
      <c r="D284" s="968" t="s">
        <v>596</v>
      </c>
      <c r="E284" s="964"/>
      <c r="F284" s="948" t="s">
        <v>16</v>
      </c>
      <c r="G284" s="1146" t="s">
        <v>520</v>
      </c>
      <c r="H284" s="632"/>
      <c r="I284" s="950"/>
      <c r="J284" s="950"/>
      <c r="K284" s="950"/>
      <c r="L284" s="951"/>
      <c r="M284" s="1"/>
      <c r="N284" s="973"/>
    </row>
    <row r="285" spans="1:14" ht="18" customHeight="1" x14ac:dyDescent="0.35">
      <c r="A285" s="4936"/>
      <c r="B285" s="4951"/>
      <c r="C285" s="4958"/>
      <c r="D285" s="967" t="s">
        <v>614</v>
      </c>
      <c r="E285" s="966"/>
      <c r="F285" s="925" t="s">
        <v>16</v>
      </c>
      <c r="G285" s="1145" t="s">
        <v>615</v>
      </c>
      <c r="H285" s="632"/>
      <c r="I285" s="916"/>
      <c r="J285" s="916"/>
      <c r="K285" s="916"/>
      <c r="L285" s="917"/>
      <c r="M285" s="1"/>
      <c r="N285" s="914"/>
    </row>
    <row r="286" spans="1:14" ht="18" customHeight="1" thickBot="1" x14ac:dyDescent="0.4">
      <c r="A286" s="4936"/>
      <c r="B286" s="4951"/>
      <c r="C286" s="4970"/>
      <c r="D286" s="848" t="s">
        <v>613</v>
      </c>
      <c r="E286" s="849"/>
      <c r="F286" s="850" t="s">
        <v>21</v>
      </c>
      <c r="G286" s="1143" t="s">
        <v>616</v>
      </c>
      <c r="H286" s="632"/>
      <c r="I286" s="851"/>
      <c r="J286" s="851"/>
      <c r="K286" s="851"/>
      <c r="L286" s="852"/>
      <c r="M286" s="1"/>
      <c r="N286" s="853"/>
    </row>
    <row r="287" spans="1:14" ht="18" customHeight="1" x14ac:dyDescent="0.35">
      <c r="A287" s="4936"/>
      <c r="B287" s="4951"/>
      <c r="C287" s="4965" t="s">
        <v>617</v>
      </c>
      <c r="D287" s="968" t="s">
        <v>599</v>
      </c>
      <c r="E287" s="964"/>
      <c r="F287" s="948" t="s">
        <v>16</v>
      </c>
      <c r="G287" s="1146" t="s">
        <v>573</v>
      </c>
      <c r="H287" s="632"/>
      <c r="I287" s="950"/>
      <c r="J287" s="950"/>
      <c r="K287" s="950"/>
      <c r="L287" s="951"/>
      <c r="M287" s="1"/>
      <c r="N287" s="973"/>
    </row>
    <row r="288" spans="1:14" ht="18" customHeight="1" x14ac:dyDescent="0.35">
      <c r="A288" s="4936"/>
      <c r="B288" s="4951"/>
      <c r="C288" s="4958"/>
      <c r="D288" s="967" t="s">
        <v>614</v>
      </c>
      <c r="E288" s="966"/>
      <c r="F288" s="925" t="s">
        <v>16</v>
      </c>
      <c r="G288" s="1145" t="s">
        <v>615</v>
      </c>
      <c r="H288" s="632"/>
      <c r="I288" s="916"/>
      <c r="J288" s="916"/>
      <c r="K288" s="916"/>
      <c r="L288" s="917"/>
      <c r="M288" s="1"/>
      <c r="N288" s="914"/>
    </row>
    <row r="289" spans="1:14" ht="18" customHeight="1" thickBot="1" x14ac:dyDescent="0.4">
      <c r="A289" s="4936"/>
      <c r="B289" s="4951"/>
      <c r="C289" s="4959"/>
      <c r="D289" s="854" t="s">
        <v>617</v>
      </c>
      <c r="E289" s="855"/>
      <c r="F289" s="856" t="s">
        <v>21</v>
      </c>
      <c r="G289" s="1144" t="s">
        <v>618</v>
      </c>
      <c r="H289" s="632"/>
      <c r="I289" s="857"/>
      <c r="J289" s="857"/>
      <c r="K289" s="857"/>
      <c r="L289" s="858"/>
      <c r="M289" s="1"/>
      <c r="N289" s="859"/>
    </row>
    <row r="290" spans="1:14" ht="18" customHeight="1" thickTop="1" x14ac:dyDescent="0.35">
      <c r="A290" s="4936"/>
      <c r="B290" s="4951"/>
      <c r="C290" s="4957" t="s">
        <v>619</v>
      </c>
      <c r="D290" s="968" t="s">
        <v>620</v>
      </c>
      <c r="E290" s="964"/>
      <c r="F290" s="948" t="s">
        <v>16</v>
      </c>
      <c r="G290" s="1146" t="s">
        <v>621</v>
      </c>
      <c r="H290" s="632"/>
      <c r="I290" s="950"/>
      <c r="J290" s="950"/>
      <c r="K290" s="950"/>
      <c r="L290" s="951"/>
      <c r="M290" s="1"/>
      <c r="N290" s="973"/>
    </row>
    <row r="291" spans="1:14" ht="18" customHeight="1" x14ac:dyDescent="0.35">
      <c r="A291" s="4936"/>
      <c r="B291" s="4951"/>
      <c r="C291" s="4958"/>
      <c r="D291" s="967" t="s">
        <v>560</v>
      </c>
      <c r="E291" s="966"/>
      <c r="F291" s="925" t="s">
        <v>16</v>
      </c>
      <c r="G291" s="926" t="s">
        <v>622</v>
      </c>
      <c r="H291" s="632"/>
      <c r="I291" s="916"/>
      <c r="J291" s="916"/>
      <c r="K291" s="916"/>
      <c r="L291" s="917"/>
      <c r="M291" s="1"/>
      <c r="N291" s="914"/>
    </row>
    <row r="292" spans="1:14" ht="18" customHeight="1" thickBot="1" x14ac:dyDescent="0.4">
      <c r="A292" s="4937"/>
      <c r="B292" s="4952"/>
      <c r="C292" s="4959"/>
      <c r="D292" s="854" t="s">
        <v>619</v>
      </c>
      <c r="E292" s="855"/>
      <c r="F292" s="856" t="s">
        <v>21</v>
      </c>
      <c r="G292" s="1144" t="s">
        <v>623</v>
      </c>
      <c r="H292" s="632"/>
      <c r="I292" s="857"/>
      <c r="J292" s="857"/>
      <c r="K292" s="857"/>
      <c r="L292" s="858"/>
      <c r="M292" s="1"/>
      <c r="N292" s="859"/>
    </row>
    <row r="293" spans="1:14" ht="18" customHeight="1" thickTop="1" x14ac:dyDescent="0.35">
      <c r="A293" s="867"/>
      <c r="B293" s="69"/>
      <c r="C293" s="71"/>
      <c r="D293" s="1"/>
      <c r="E293" s="42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8" customHeight="1" x14ac:dyDescent="0.35">
      <c r="A294" s="4935" t="s">
        <v>624</v>
      </c>
      <c r="B294" s="4953"/>
      <c r="C294" s="4967" t="s">
        <v>625</v>
      </c>
      <c r="D294" s="968" t="s">
        <v>626</v>
      </c>
      <c r="E294" s="971"/>
      <c r="F294" s="948" t="s">
        <v>16</v>
      </c>
      <c r="G294" s="1146" t="s">
        <v>520</v>
      </c>
      <c r="H294" s="632"/>
      <c r="I294" s="950"/>
      <c r="J294" s="950"/>
      <c r="K294" s="950"/>
      <c r="L294" s="951"/>
      <c r="M294" s="1"/>
      <c r="N294" s="973"/>
    </row>
    <row r="295" spans="1:14" ht="18" customHeight="1" x14ac:dyDescent="0.35">
      <c r="A295" s="4936"/>
      <c r="B295" s="4954"/>
      <c r="C295" s="4958"/>
      <c r="D295" s="967" t="s">
        <v>627</v>
      </c>
      <c r="E295" s="972"/>
      <c r="F295" s="925" t="s">
        <v>16</v>
      </c>
      <c r="G295" s="926" t="s">
        <v>628</v>
      </c>
      <c r="H295" s="632"/>
      <c r="I295" s="916"/>
      <c r="J295" s="916"/>
      <c r="K295" s="916"/>
      <c r="L295" s="917"/>
      <c r="M295" s="1"/>
      <c r="N295" s="914"/>
    </row>
    <row r="296" spans="1:14" ht="18" customHeight="1" thickBot="1" x14ac:dyDescent="0.4">
      <c r="A296" s="4936"/>
      <c r="B296" s="4954"/>
      <c r="C296" s="4970"/>
      <c r="D296" s="848" t="s">
        <v>629</v>
      </c>
      <c r="E296" s="885"/>
      <c r="F296" s="850" t="s">
        <v>21</v>
      </c>
      <c r="G296" s="1143" t="s">
        <v>630</v>
      </c>
      <c r="H296" s="632"/>
      <c r="I296" s="851"/>
      <c r="J296" s="851"/>
      <c r="K296" s="851"/>
      <c r="L296" s="852"/>
      <c r="M296" s="1"/>
      <c r="N296" s="853"/>
    </row>
    <row r="297" spans="1:14" ht="18" customHeight="1" x14ac:dyDescent="0.35">
      <c r="A297" s="4936"/>
      <c r="B297" s="4954"/>
      <c r="C297" s="4965" t="s">
        <v>631</v>
      </c>
      <c r="D297" s="968" t="s">
        <v>632</v>
      </c>
      <c r="E297" s="971"/>
      <c r="F297" s="948" t="s">
        <v>16</v>
      </c>
      <c r="G297" s="949" t="s">
        <v>4005</v>
      </c>
      <c r="H297" s="632"/>
      <c r="I297" s="950"/>
      <c r="J297" s="950"/>
      <c r="K297" s="950"/>
      <c r="L297" s="951"/>
      <c r="M297" s="1"/>
      <c r="N297" s="973"/>
    </row>
    <row r="298" spans="1:14" ht="18" customHeight="1" x14ac:dyDescent="0.35">
      <c r="A298" s="4936"/>
      <c r="B298" s="4954"/>
      <c r="C298" s="4958"/>
      <c r="D298" s="967" t="s">
        <v>634</v>
      </c>
      <c r="E298" s="972"/>
      <c r="F298" s="925" t="s">
        <v>16</v>
      </c>
      <c r="G298" s="1145" t="s">
        <v>635</v>
      </c>
      <c r="H298" s="632"/>
      <c r="I298" s="916"/>
      <c r="J298" s="916"/>
      <c r="K298" s="916"/>
      <c r="L298" s="917"/>
      <c r="M298" s="1"/>
      <c r="N298" s="914"/>
    </row>
    <row r="299" spans="1:14" ht="18" customHeight="1" thickBot="1" x14ac:dyDescent="0.4">
      <c r="A299" s="4936"/>
      <c r="B299" s="4954"/>
      <c r="C299" s="4970"/>
      <c r="D299" s="848" t="s">
        <v>636</v>
      </c>
      <c r="E299" s="885"/>
      <c r="F299" s="850" t="s">
        <v>21</v>
      </c>
      <c r="G299" s="1143" t="s">
        <v>637</v>
      </c>
      <c r="H299" s="632"/>
      <c r="I299" s="851"/>
      <c r="J299" s="851"/>
      <c r="K299" s="851"/>
      <c r="L299" s="852"/>
      <c r="M299" s="1"/>
      <c r="N299" s="853"/>
    </row>
    <row r="300" spans="1:14" ht="18" customHeight="1" x14ac:dyDescent="0.35">
      <c r="A300" s="4936"/>
      <c r="B300" s="4954"/>
      <c r="C300" s="4965" t="s">
        <v>638</v>
      </c>
      <c r="D300" s="968" t="s">
        <v>639</v>
      </c>
      <c r="E300" s="971"/>
      <c r="F300" s="948" t="s">
        <v>16</v>
      </c>
      <c r="G300" s="949" t="s">
        <v>4005</v>
      </c>
      <c r="H300" s="632"/>
      <c r="I300" s="950"/>
      <c r="J300" s="950"/>
      <c r="K300" s="950"/>
      <c r="L300" s="951"/>
      <c r="M300" s="1"/>
      <c r="N300" s="973"/>
    </row>
    <row r="301" spans="1:14" ht="18" customHeight="1" x14ac:dyDescent="0.35">
      <c r="A301" s="4936"/>
      <c r="B301" s="4954"/>
      <c r="C301" s="4958"/>
      <c r="D301" s="967" t="s">
        <v>640</v>
      </c>
      <c r="E301" s="972"/>
      <c r="F301" s="925" t="s">
        <v>16</v>
      </c>
      <c r="G301" s="1145" t="s">
        <v>474</v>
      </c>
      <c r="H301" s="632"/>
      <c r="I301" s="916"/>
      <c r="J301" s="916"/>
      <c r="K301" s="916"/>
      <c r="L301" s="917"/>
      <c r="M301" s="1"/>
      <c r="N301" s="914"/>
    </row>
    <row r="302" spans="1:14" ht="18" customHeight="1" thickBot="1" x14ac:dyDescent="0.4">
      <c r="A302" s="4936"/>
      <c r="B302" s="4954"/>
      <c r="C302" s="4970"/>
      <c r="D302" s="848" t="s">
        <v>642</v>
      </c>
      <c r="E302" s="885"/>
      <c r="F302" s="850" t="s">
        <v>21</v>
      </c>
      <c r="G302" s="1143" t="s">
        <v>643</v>
      </c>
      <c r="H302" s="632"/>
      <c r="I302" s="851"/>
      <c r="J302" s="851"/>
      <c r="K302" s="851"/>
      <c r="L302" s="852"/>
      <c r="M302" s="1"/>
      <c r="N302" s="853"/>
    </row>
    <row r="303" spans="1:14" ht="18" customHeight="1" x14ac:dyDescent="0.35">
      <c r="A303" s="4936"/>
      <c r="B303" s="4954"/>
      <c r="C303" s="4965" t="s">
        <v>644</v>
      </c>
      <c r="D303" s="967" t="s">
        <v>634</v>
      </c>
      <c r="E303" s="972"/>
      <c r="F303" s="925" t="s">
        <v>16</v>
      </c>
      <c r="G303" s="1145" t="s">
        <v>645</v>
      </c>
      <c r="H303" s="632"/>
      <c r="I303" s="916"/>
      <c r="J303" s="916"/>
      <c r="K303" s="916"/>
      <c r="L303" s="917"/>
      <c r="M303" s="1"/>
      <c r="N303" s="914"/>
    </row>
    <row r="304" spans="1:14" ht="18" customHeight="1" x14ac:dyDescent="0.35">
      <c r="A304" s="4936"/>
      <c r="B304" s="4954"/>
      <c r="C304" s="4958"/>
      <c r="D304" s="967" t="s">
        <v>646</v>
      </c>
      <c r="E304" s="972"/>
      <c r="F304" s="925" t="s">
        <v>16</v>
      </c>
      <c r="G304" s="1145" t="s">
        <v>474</v>
      </c>
      <c r="H304" s="632"/>
      <c r="I304" s="916"/>
      <c r="J304" s="916"/>
      <c r="K304" s="916"/>
      <c r="L304" s="917"/>
      <c r="M304" s="1"/>
      <c r="N304" s="914"/>
    </row>
    <row r="305" spans="1:14" ht="18" customHeight="1" thickBot="1" x14ac:dyDescent="0.4">
      <c r="A305" s="4936"/>
      <c r="B305" s="4954"/>
      <c r="C305" s="4970"/>
      <c r="D305" s="848" t="s">
        <v>647</v>
      </c>
      <c r="E305" s="885"/>
      <c r="F305" s="850" t="s">
        <v>21</v>
      </c>
      <c r="G305" s="1143" t="s">
        <v>648</v>
      </c>
      <c r="H305" s="632"/>
      <c r="I305" s="851"/>
      <c r="J305" s="851"/>
      <c r="K305" s="851"/>
      <c r="L305" s="852"/>
      <c r="M305" s="1"/>
      <c r="N305" s="853"/>
    </row>
    <row r="306" spans="1:14" ht="18" customHeight="1" x14ac:dyDescent="0.35">
      <c r="A306" s="4936"/>
      <c r="B306" s="4954"/>
      <c r="C306" s="4965" t="s">
        <v>649</v>
      </c>
      <c r="D306" s="968" t="s">
        <v>634</v>
      </c>
      <c r="E306" s="971"/>
      <c r="F306" s="948" t="s">
        <v>16</v>
      </c>
      <c r="G306" s="1146" t="s">
        <v>635</v>
      </c>
      <c r="H306" s="632"/>
      <c r="I306" s="950"/>
      <c r="J306" s="950"/>
      <c r="K306" s="950"/>
      <c r="L306" s="951"/>
      <c r="M306" s="1"/>
      <c r="N306" s="973"/>
    </row>
    <row r="307" spans="1:14" ht="18" customHeight="1" x14ac:dyDescent="0.35">
      <c r="A307" s="4936"/>
      <c r="B307" s="4954"/>
      <c r="C307" s="4958"/>
      <c r="D307" s="967" t="s">
        <v>650</v>
      </c>
      <c r="E307" s="972"/>
      <c r="F307" s="925" t="s">
        <v>16</v>
      </c>
      <c r="G307" s="1145" t="s">
        <v>651</v>
      </c>
      <c r="H307" s="632"/>
      <c r="I307" s="916"/>
      <c r="J307" s="916"/>
      <c r="K307" s="916"/>
      <c r="L307" s="917"/>
      <c r="M307" s="1"/>
      <c r="N307" s="914"/>
    </row>
    <row r="308" spans="1:14" ht="18" customHeight="1" thickBot="1" x14ac:dyDescent="0.4">
      <c r="A308" s="4936"/>
      <c r="B308" s="4954"/>
      <c r="C308" s="4970"/>
      <c r="D308" s="848" t="s">
        <v>652</v>
      </c>
      <c r="E308" s="885"/>
      <c r="F308" s="850" t="s">
        <v>21</v>
      </c>
      <c r="G308" s="1143" t="s">
        <v>653</v>
      </c>
      <c r="H308" s="632"/>
      <c r="I308" s="851"/>
      <c r="J308" s="851"/>
      <c r="K308" s="851"/>
      <c r="L308" s="852"/>
      <c r="M308" s="1"/>
      <c r="N308" s="853"/>
    </row>
    <row r="309" spans="1:14" ht="18" customHeight="1" x14ac:dyDescent="0.35">
      <c r="A309" s="4936"/>
      <c r="B309" s="4954"/>
      <c r="C309" s="4965" t="s">
        <v>654</v>
      </c>
      <c r="D309" s="968" t="s">
        <v>655</v>
      </c>
      <c r="E309" s="971"/>
      <c r="F309" s="948" t="s">
        <v>16</v>
      </c>
      <c r="G309" s="949" t="s">
        <v>4006</v>
      </c>
      <c r="H309" s="632"/>
      <c r="I309" s="950"/>
      <c r="J309" s="950"/>
      <c r="K309" s="950"/>
      <c r="L309" s="951"/>
      <c r="M309" s="1"/>
      <c r="N309" s="973"/>
    </row>
    <row r="310" spans="1:14" ht="18" customHeight="1" x14ac:dyDescent="0.35">
      <c r="A310" s="4936"/>
      <c r="B310" s="4954"/>
      <c r="C310" s="4958"/>
      <c r="D310" s="967" t="s">
        <v>657</v>
      </c>
      <c r="E310" s="972"/>
      <c r="F310" s="925" t="s">
        <v>16</v>
      </c>
      <c r="G310" s="1148" t="s">
        <v>1412</v>
      </c>
      <c r="H310" s="632"/>
      <c r="I310" s="916"/>
      <c r="J310" s="916"/>
      <c r="K310" s="916"/>
      <c r="L310" s="917"/>
      <c r="M310" s="1"/>
      <c r="N310" s="914"/>
    </row>
    <row r="311" spans="1:14" ht="18" customHeight="1" thickBot="1" x14ac:dyDescent="0.4">
      <c r="A311" s="4936"/>
      <c r="B311" s="4954"/>
      <c r="C311" s="4970"/>
      <c r="D311" s="848" t="s">
        <v>659</v>
      </c>
      <c r="E311" s="885"/>
      <c r="F311" s="850" t="s">
        <v>21</v>
      </c>
      <c r="G311" s="1143" t="s">
        <v>660</v>
      </c>
      <c r="H311" s="632"/>
      <c r="I311" s="851"/>
      <c r="J311" s="851"/>
      <c r="K311" s="851"/>
      <c r="L311" s="852"/>
      <c r="M311" s="1"/>
      <c r="N311" s="853"/>
    </row>
    <row r="312" spans="1:14" ht="18" customHeight="1" x14ac:dyDescent="0.35">
      <c r="A312" s="4936"/>
      <c r="B312" s="4954"/>
      <c r="C312" s="4965" t="s">
        <v>661</v>
      </c>
      <c r="D312" s="967" t="s">
        <v>662</v>
      </c>
      <c r="E312" s="972"/>
      <c r="F312" s="925" t="s">
        <v>16</v>
      </c>
      <c r="G312" s="926" t="s">
        <v>663</v>
      </c>
      <c r="H312" s="632"/>
      <c r="I312" s="916"/>
      <c r="J312" s="916"/>
      <c r="K312" s="916"/>
      <c r="L312" s="917"/>
      <c r="M312" s="1"/>
      <c r="N312" s="914"/>
    </row>
    <row r="313" spans="1:14" ht="18" customHeight="1" x14ac:dyDescent="0.35">
      <c r="A313" s="4936"/>
      <c r="B313" s="4954"/>
      <c r="C313" s="4958"/>
      <c r="D313" s="967" t="s">
        <v>532</v>
      </c>
      <c r="E313" s="972"/>
      <c r="F313" s="925" t="s">
        <v>16</v>
      </c>
      <c r="G313" s="1145" t="s">
        <v>432</v>
      </c>
      <c r="H313" s="632"/>
      <c r="I313" s="916"/>
      <c r="J313" s="916"/>
      <c r="K313" s="916"/>
      <c r="L313" s="917"/>
      <c r="M313" s="1"/>
      <c r="N313" s="914"/>
    </row>
    <row r="314" spans="1:14" ht="18" customHeight="1" thickBot="1" x14ac:dyDescent="0.4">
      <c r="A314" s="4937"/>
      <c r="B314" s="4955"/>
      <c r="C314" s="4959"/>
      <c r="D314" s="854" t="s">
        <v>661</v>
      </c>
      <c r="E314" s="886"/>
      <c r="F314" s="856" t="s">
        <v>21</v>
      </c>
      <c r="G314" s="1144" t="s">
        <v>664</v>
      </c>
      <c r="H314" s="632"/>
      <c r="I314" s="857"/>
      <c r="J314" s="857"/>
      <c r="K314" s="857"/>
      <c r="L314" s="858"/>
      <c r="M314" s="1"/>
      <c r="N314" s="859"/>
    </row>
    <row r="315" spans="1:14" ht="18" customHeight="1" thickTop="1" x14ac:dyDescent="0.35">
      <c r="A315" s="867"/>
      <c r="B315" s="42"/>
      <c r="C315" s="69"/>
      <c r="D315" s="1"/>
      <c r="E315" s="42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8" customHeight="1" x14ac:dyDescent="0.35">
      <c r="A316" s="4935" t="s">
        <v>665</v>
      </c>
      <c r="B316" s="4950"/>
      <c r="C316" s="4508" t="s">
        <v>124</v>
      </c>
      <c r="D316" s="4500"/>
      <c r="E316" s="1073"/>
      <c r="F316" s="959" t="s">
        <v>16</v>
      </c>
      <c r="G316" s="960"/>
      <c r="H316" s="4499"/>
      <c r="I316" s="961"/>
      <c r="J316" s="961"/>
      <c r="K316" s="961"/>
      <c r="L316" s="962"/>
      <c r="M316" s="1"/>
      <c r="N316" s="975"/>
    </row>
    <row r="317" spans="1:14" ht="18" customHeight="1" thickBot="1" x14ac:dyDescent="0.4">
      <c r="A317" s="4936"/>
      <c r="B317" s="4951"/>
      <c r="C317" s="4509" t="s">
        <v>174</v>
      </c>
      <c r="D317" s="4505"/>
      <c r="E317" s="1002"/>
      <c r="F317" s="1003" t="s">
        <v>16</v>
      </c>
      <c r="G317" s="1039"/>
      <c r="H317" s="4499"/>
      <c r="I317" s="4506"/>
      <c r="J317" s="4506"/>
      <c r="K317" s="4506"/>
      <c r="L317" s="4507"/>
      <c r="M317" s="1"/>
      <c r="N317" s="1012"/>
    </row>
    <row r="318" spans="1:14" ht="18" customHeight="1" x14ac:dyDescent="0.35">
      <c r="A318" s="4936"/>
      <c r="B318" s="4951"/>
      <c r="C318" s="4510" t="s">
        <v>666</v>
      </c>
      <c r="D318" s="944"/>
      <c r="E318" s="932"/>
      <c r="F318" s="933" t="s">
        <v>16</v>
      </c>
      <c r="G318" s="934"/>
      <c r="H318" s="4499"/>
      <c r="I318" s="920"/>
      <c r="J318" s="920"/>
      <c r="K318" s="920"/>
      <c r="L318" s="921"/>
      <c r="M318" s="1"/>
      <c r="N318" s="922"/>
    </row>
    <row r="319" spans="1:14" ht="18" customHeight="1" thickBot="1" x14ac:dyDescent="0.4">
      <c r="A319" s="4937"/>
      <c r="B319" s="4952"/>
      <c r="C319" s="4511" t="s">
        <v>667</v>
      </c>
      <c r="D319" s="4501"/>
      <c r="E319" s="1009"/>
      <c r="F319" s="1010" t="s">
        <v>16</v>
      </c>
      <c r="G319" s="4502"/>
      <c r="H319" s="4499"/>
      <c r="I319" s="4503"/>
      <c r="J319" s="4503"/>
      <c r="K319" s="4503"/>
      <c r="L319" s="4504"/>
      <c r="M319" s="1"/>
      <c r="N319" s="1013"/>
    </row>
    <row r="320" spans="1:14" ht="18" customHeight="1" thickTop="1" x14ac:dyDescent="0.35">
      <c r="A320" s="4498"/>
      <c r="B320" s="42"/>
      <c r="C320" s="69"/>
      <c r="D320" s="1"/>
      <c r="E320" s="42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8" customHeight="1" x14ac:dyDescent="0.35">
      <c r="A321" s="4498"/>
      <c r="B321" s="42"/>
      <c r="C321" s="69"/>
      <c r="D321" s="1"/>
      <c r="E321" s="42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8" customHeight="1" x14ac:dyDescent="0.35">
      <c r="A322" s="4498"/>
      <c r="B322" s="42"/>
      <c r="C322" s="69"/>
      <c r="D322" s="1"/>
      <c r="E322" s="42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8" customHeight="1" x14ac:dyDescent="0.35">
      <c r="A323" s="4498"/>
      <c r="B323" s="42"/>
      <c r="C323" s="69"/>
      <c r="D323" s="1"/>
      <c r="E323" s="42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8" customHeight="1" x14ac:dyDescent="0.35">
      <c r="A324" s="4498"/>
      <c r="B324" s="42"/>
      <c r="C324" s="69"/>
      <c r="D324" s="1"/>
      <c r="E324" s="42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8" customHeight="1" x14ac:dyDescent="0.35">
      <c r="A325" s="4498"/>
      <c r="B325" s="42"/>
      <c r="C325" s="69"/>
      <c r="D325" s="1"/>
      <c r="E325" s="42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8" customHeight="1" x14ac:dyDescent="0.35">
      <c r="A326" s="4498"/>
      <c r="B326" s="42"/>
      <c r="C326" s="69"/>
      <c r="D326" s="1"/>
      <c r="E326" s="42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8" customHeight="1" x14ac:dyDescent="0.35">
      <c r="A327" s="4498"/>
      <c r="B327" s="42"/>
      <c r="C327" s="69"/>
      <c r="D327" s="1"/>
      <c r="E327" s="42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8" customHeight="1" x14ac:dyDescent="0.35">
      <c r="A328" s="69"/>
      <c r="B328" s="69"/>
      <c r="C328" s="69"/>
      <c r="D328" s="1"/>
      <c r="E328" s="42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8" hidden="1" customHeight="1" x14ac:dyDescent="0.35">
      <c r="H329" s="1"/>
      <c r="M329" s="1"/>
    </row>
  </sheetData>
  <mergeCells count="129">
    <mergeCell ref="C24:C28"/>
    <mergeCell ref="B20:B28"/>
    <mergeCell ref="C124:C133"/>
    <mergeCell ref="C134:C142"/>
    <mergeCell ref="C143:C146"/>
    <mergeCell ref="B148:B156"/>
    <mergeCell ref="C148:C151"/>
    <mergeCell ref="C153:C155"/>
    <mergeCell ref="C157:C162"/>
    <mergeCell ref="B31:B36"/>
    <mergeCell ref="B40:C41"/>
    <mergeCell ref="C66:C68"/>
    <mergeCell ref="C62:C65"/>
    <mergeCell ref="C56:C58"/>
    <mergeCell ref="C54:C55"/>
    <mergeCell ref="C60:C61"/>
    <mergeCell ref="B71:C72"/>
    <mergeCell ref="A1:G1"/>
    <mergeCell ref="A74:C74"/>
    <mergeCell ref="A7:A42"/>
    <mergeCell ref="B52:B58"/>
    <mergeCell ref="C52:C53"/>
    <mergeCell ref="C22:C23"/>
    <mergeCell ref="C33:C34"/>
    <mergeCell ref="C35:C36"/>
    <mergeCell ref="C14:C15"/>
    <mergeCell ref="C12:C13"/>
    <mergeCell ref="C10:C11"/>
    <mergeCell ref="C46:C50"/>
    <mergeCell ref="A44:A73"/>
    <mergeCell ref="C7:C8"/>
    <mergeCell ref="B7:B19"/>
    <mergeCell ref="C44:C45"/>
    <mergeCell ref="C20:C21"/>
    <mergeCell ref="B37:C39"/>
    <mergeCell ref="C31:C32"/>
    <mergeCell ref="C16:C17"/>
    <mergeCell ref="C18:C19"/>
    <mergeCell ref="B60:B68"/>
    <mergeCell ref="A4:B5"/>
    <mergeCell ref="B29:B30"/>
    <mergeCell ref="A76:A121"/>
    <mergeCell ref="B111:B112"/>
    <mergeCell ref="B44:B51"/>
    <mergeCell ref="B123:C123"/>
    <mergeCell ref="B166:C166"/>
    <mergeCell ref="B165:C165"/>
    <mergeCell ref="B164:C164"/>
    <mergeCell ref="B113:C115"/>
    <mergeCell ref="B116:B121"/>
    <mergeCell ref="C116:C117"/>
    <mergeCell ref="C84:C86"/>
    <mergeCell ref="C77:C78"/>
    <mergeCell ref="C96:C100"/>
    <mergeCell ref="B104:B110"/>
    <mergeCell ref="C92:C93"/>
    <mergeCell ref="B76:B93"/>
    <mergeCell ref="B94:B95"/>
    <mergeCell ref="B102:C103"/>
    <mergeCell ref="B96:B101"/>
    <mergeCell ref="C104:C106"/>
    <mergeCell ref="C107:C109"/>
    <mergeCell ref="A123:A166"/>
    <mergeCell ref="B124:B147"/>
    <mergeCell ref="B157:B163"/>
    <mergeCell ref="A168:A180"/>
    <mergeCell ref="C172:C176"/>
    <mergeCell ref="C169:C171"/>
    <mergeCell ref="A257:A292"/>
    <mergeCell ref="B257:B262"/>
    <mergeCell ref="B263:B271"/>
    <mergeCell ref="B272:B283"/>
    <mergeCell ref="B284:B292"/>
    <mergeCell ref="A225:A239"/>
    <mergeCell ref="B225:B239"/>
    <mergeCell ref="A241:A255"/>
    <mergeCell ref="B241:B246"/>
    <mergeCell ref="B247:B255"/>
    <mergeCell ref="A182:A223"/>
    <mergeCell ref="B182:B199"/>
    <mergeCell ref="B200:B202"/>
    <mergeCell ref="B203:B211"/>
    <mergeCell ref="B212:B223"/>
    <mergeCell ref="C182:C184"/>
    <mergeCell ref="C200:C202"/>
    <mergeCell ref="C203:C205"/>
    <mergeCell ref="C206:C208"/>
    <mergeCell ref="C209:C211"/>
    <mergeCell ref="C212:C214"/>
    <mergeCell ref="C185:C187"/>
    <mergeCell ref="C188:C190"/>
    <mergeCell ref="C191:C193"/>
    <mergeCell ref="C194:C196"/>
    <mergeCell ref="C197:C199"/>
    <mergeCell ref="C231:C233"/>
    <mergeCell ref="C234:C236"/>
    <mergeCell ref="C237:C239"/>
    <mergeCell ref="C241:C243"/>
    <mergeCell ref="C244:C246"/>
    <mergeCell ref="C215:C217"/>
    <mergeCell ref="C218:C220"/>
    <mergeCell ref="C221:C223"/>
    <mergeCell ref="C225:C227"/>
    <mergeCell ref="C228:C230"/>
    <mergeCell ref="C263:C265"/>
    <mergeCell ref="C266:C268"/>
    <mergeCell ref="C269:C271"/>
    <mergeCell ref="C272:C274"/>
    <mergeCell ref="C275:C277"/>
    <mergeCell ref="C247:C249"/>
    <mergeCell ref="C250:C252"/>
    <mergeCell ref="C253:C255"/>
    <mergeCell ref="C257:C259"/>
    <mergeCell ref="C260:C262"/>
    <mergeCell ref="C294:C296"/>
    <mergeCell ref="C297:C299"/>
    <mergeCell ref="A316:B319"/>
    <mergeCell ref="C312:C314"/>
    <mergeCell ref="A294:A314"/>
    <mergeCell ref="B294:B314"/>
    <mergeCell ref="C300:C302"/>
    <mergeCell ref="C303:C305"/>
    <mergeCell ref="C306:C308"/>
    <mergeCell ref="C278:C280"/>
    <mergeCell ref="C281:C283"/>
    <mergeCell ref="C284:C286"/>
    <mergeCell ref="C287:C289"/>
    <mergeCell ref="C290:C292"/>
    <mergeCell ref="C309:C31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8AB54-B9E3-40CB-977E-46EBE0FA640E}">
  <sheetPr>
    <tabColor theme="9" tint="-0.249977111117893"/>
  </sheetPr>
  <dimension ref="A1:P453"/>
  <sheetViews>
    <sheetView zoomScaleNormal="100" workbookViewId="0">
      <pane xSplit="8" ySplit="2" topLeftCell="I3" activePane="bottomRight" state="frozen"/>
      <selection activeCell="D694" sqref="D694:D697"/>
      <selection pane="topRight" activeCell="D694" sqref="D694:D697"/>
      <selection pane="bottomLeft" activeCell="D694" sqref="D694:D697"/>
      <selection pane="bottomRight" activeCell="D694" sqref="D694:D697"/>
    </sheetView>
  </sheetViews>
  <sheetFormatPr baseColWidth="10" defaultColWidth="0" defaultRowHeight="22" customHeight="1" outlineLevelCol="1" x14ac:dyDescent="0.35"/>
  <cols>
    <col min="1" max="3" width="16.7265625" style="2330" customWidth="1"/>
    <col min="4" max="5" width="50.54296875" customWidth="1"/>
    <col min="6" max="6" width="7.54296875" customWidth="1"/>
    <col min="9" max="9" width="40.54296875" customWidth="1" outlineLevel="1"/>
    <col min="10" max="10" width="10.54296875" customWidth="1" outlineLevel="1"/>
    <col min="11" max="11" width="3.81640625" customWidth="1" outlineLevel="1"/>
    <col min="12" max="15" width="6.54296875" customWidth="1"/>
    <col min="16" max="16" width="24.54296875" customWidth="1"/>
    <col min="17" max="17" width="1.54296875" customWidth="1"/>
  </cols>
  <sheetData>
    <row r="1" spans="1:16" ht="22" customHeight="1" x14ac:dyDescent="0.35">
      <c r="A1" s="5490" t="s">
        <v>668</v>
      </c>
      <c r="B1" s="5490"/>
      <c r="C1" s="5491"/>
      <c r="D1" s="5025" t="s">
        <v>669</v>
      </c>
      <c r="E1" s="5011"/>
      <c r="F1" s="5011"/>
      <c r="G1" s="5011" t="s">
        <v>670</v>
      </c>
      <c r="H1" s="5011"/>
      <c r="I1" s="5011" t="s">
        <v>671</v>
      </c>
      <c r="J1" s="5012"/>
      <c r="K1" s="5013" t="s">
        <v>672</v>
      </c>
      <c r="L1" s="5178" t="s">
        <v>673</v>
      </c>
      <c r="M1" s="5179"/>
      <c r="N1" s="5179"/>
      <c r="O1" s="5179"/>
      <c r="P1" s="5180"/>
    </row>
    <row r="2" spans="1:16" ht="22" customHeight="1" thickBot="1" x14ac:dyDescent="0.4">
      <c r="A2" s="3320" t="s">
        <v>674</v>
      </c>
      <c r="B2" s="3320" t="s">
        <v>675</v>
      </c>
      <c r="C2" s="3655" t="s">
        <v>676</v>
      </c>
      <c r="D2" s="2253" t="s">
        <v>677</v>
      </c>
      <c r="E2" s="1375" t="s">
        <v>678</v>
      </c>
      <c r="F2" s="1376" t="s">
        <v>679</v>
      </c>
      <c r="G2" s="1377" t="s">
        <v>680</v>
      </c>
      <c r="H2" s="1378" t="s">
        <v>681</v>
      </c>
      <c r="I2" s="1374" t="s">
        <v>682</v>
      </c>
      <c r="J2" s="1379" t="s">
        <v>683</v>
      </c>
      <c r="K2" s="5014"/>
      <c r="L2" s="3879" t="s">
        <v>8</v>
      </c>
      <c r="M2" s="1378" t="s">
        <v>9</v>
      </c>
      <c r="N2" s="1378" t="s">
        <v>10</v>
      </c>
      <c r="O2" s="3149" t="s">
        <v>11</v>
      </c>
      <c r="P2" s="3573" t="s">
        <v>12</v>
      </c>
    </row>
    <row r="3" spans="1:16" ht="22" customHeight="1" thickTop="1" x14ac:dyDescent="0.35">
      <c r="A3" s="5455" t="s">
        <v>684</v>
      </c>
      <c r="B3" s="5085" t="s">
        <v>3225</v>
      </c>
      <c r="C3" s="5086"/>
      <c r="D3" s="2334" t="s">
        <v>3226</v>
      </c>
      <c r="E3" s="1716"/>
      <c r="F3" s="1717" t="s">
        <v>4007</v>
      </c>
      <c r="G3" s="1718" t="s">
        <v>688</v>
      </c>
      <c r="H3" s="1719"/>
      <c r="I3" s="1720"/>
      <c r="J3" s="1716"/>
      <c r="K3" s="3912">
        <v>1</v>
      </c>
      <c r="L3" s="2334"/>
      <c r="M3" s="1719"/>
      <c r="N3" s="1719"/>
      <c r="O3" s="1720"/>
      <c r="P3" s="3574"/>
    </row>
    <row r="4" spans="1:16" ht="22" customHeight="1" x14ac:dyDescent="0.35">
      <c r="A4" s="5172"/>
      <c r="B4" s="5061"/>
      <c r="C4" s="5064"/>
      <c r="D4" s="2272" t="s">
        <v>3228</v>
      </c>
      <c r="E4" s="1412"/>
      <c r="F4" s="1413" t="s">
        <v>4008</v>
      </c>
      <c r="G4" s="1414" t="s">
        <v>688</v>
      </c>
      <c r="H4" s="1415"/>
      <c r="I4" s="1416"/>
      <c r="J4" s="1412"/>
      <c r="K4" s="3913">
        <v>1</v>
      </c>
      <c r="L4" s="2272"/>
      <c r="M4" s="1415"/>
      <c r="N4" s="1415"/>
      <c r="O4" s="1416"/>
      <c r="P4" s="3575"/>
    </row>
    <row r="5" spans="1:16" ht="22" customHeight="1" thickBot="1" x14ac:dyDescent="0.4">
      <c r="A5" s="5172"/>
      <c r="B5" s="5061"/>
      <c r="C5" s="5064"/>
      <c r="D5" s="2263" t="s">
        <v>3230</v>
      </c>
      <c r="E5" s="1521"/>
      <c r="F5" s="1522" t="s">
        <v>4009</v>
      </c>
      <c r="G5" s="1523" t="s">
        <v>693</v>
      </c>
      <c r="H5" s="1520"/>
      <c r="I5" s="2342"/>
      <c r="J5" s="1521"/>
      <c r="K5" s="3914">
        <v>1</v>
      </c>
      <c r="L5" s="2263"/>
      <c r="M5" s="1520"/>
      <c r="N5" s="1520"/>
      <c r="O5" s="2342"/>
      <c r="P5" s="3576"/>
    </row>
    <row r="6" spans="1:16" ht="22" customHeight="1" x14ac:dyDescent="0.35">
      <c r="A6" s="5172"/>
      <c r="B6" s="5060" t="s">
        <v>3232</v>
      </c>
      <c r="C6" s="5063"/>
      <c r="D6" s="2270" t="s">
        <v>3233</v>
      </c>
      <c r="E6" s="1541"/>
      <c r="F6" s="1542" t="s">
        <v>4010</v>
      </c>
      <c r="G6" s="1543" t="s">
        <v>688</v>
      </c>
      <c r="H6" s="1540"/>
      <c r="I6" s="2344"/>
      <c r="J6" s="1541"/>
      <c r="K6" s="3915">
        <v>1</v>
      </c>
      <c r="L6" s="2270"/>
      <c r="M6" s="1540"/>
      <c r="N6" s="1540"/>
      <c r="O6" s="2344"/>
      <c r="P6" s="3577"/>
    </row>
    <row r="7" spans="1:16" ht="22" customHeight="1" x14ac:dyDescent="0.35">
      <c r="A7" s="5172"/>
      <c r="B7" s="5061"/>
      <c r="C7" s="5064"/>
      <c r="D7" s="2272" t="s">
        <v>461</v>
      </c>
      <c r="E7" s="1412"/>
      <c r="F7" s="1413" t="s">
        <v>2143</v>
      </c>
      <c r="G7" s="1414" t="s">
        <v>75</v>
      </c>
      <c r="H7" s="1415"/>
      <c r="I7" s="1416"/>
      <c r="J7" s="1412"/>
      <c r="K7" s="3913">
        <v>1</v>
      </c>
      <c r="L7" s="2272"/>
      <c r="M7" s="1415"/>
      <c r="N7" s="1415"/>
      <c r="O7" s="1416"/>
      <c r="P7" s="3575"/>
    </row>
    <row r="8" spans="1:16" ht="22" customHeight="1" x14ac:dyDescent="0.35">
      <c r="A8" s="5172"/>
      <c r="B8" s="5061"/>
      <c r="C8" s="5064"/>
      <c r="D8" s="2272"/>
      <c r="E8" s="1412"/>
      <c r="F8" s="1413" t="s">
        <v>4011</v>
      </c>
      <c r="G8" s="1414"/>
      <c r="H8" s="1415"/>
      <c r="I8" s="1416"/>
      <c r="J8" s="1412"/>
      <c r="K8" s="3913">
        <v>1</v>
      </c>
      <c r="L8" s="2272"/>
      <c r="M8" s="1415"/>
      <c r="N8" s="1415"/>
      <c r="O8" s="1416"/>
      <c r="P8" s="3575"/>
    </row>
    <row r="9" spans="1:16" ht="22" customHeight="1" thickBot="1" x14ac:dyDescent="0.4">
      <c r="A9" s="5172"/>
      <c r="B9" s="5062"/>
      <c r="C9" s="5065"/>
      <c r="D9" s="3164"/>
      <c r="E9" s="1546"/>
      <c r="F9" s="1547" t="s">
        <v>4012</v>
      </c>
      <c r="G9" s="1548"/>
      <c r="H9" s="1545"/>
      <c r="I9" s="2346"/>
      <c r="J9" s="1546"/>
      <c r="K9" s="3916">
        <v>1</v>
      </c>
      <c r="L9" s="2273"/>
      <c r="M9" s="1545"/>
      <c r="N9" s="1545"/>
      <c r="O9" s="2346"/>
      <c r="P9" s="3578"/>
    </row>
    <row r="10" spans="1:16" ht="22" customHeight="1" x14ac:dyDescent="0.35">
      <c r="A10" s="5172"/>
      <c r="B10" s="5061" t="s">
        <v>3237</v>
      </c>
      <c r="C10" s="5064"/>
      <c r="D10" s="2262" t="s">
        <v>3238</v>
      </c>
      <c r="E10" s="1517"/>
      <c r="F10" s="1518" t="s">
        <v>4013</v>
      </c>
      <c r="G10" s="1519" t="s">
        <v>693</v>
      </c>
      <c r="H10" s="1516"/>
      <c r="I10" s="1722"/>
      <c r="J10" s="1517"/>
      <c r="K10" s="3917">
        <v>1</v>
      </c>
      <c r="L10" s="2262"/>
      <c r="M10" s="1516"/>
      <c r="N10" s="1516"/>
      <c r="O10" s="1722"/>
      <c r="P10" s="3579"/>
    </row>
    <row r="11" spans="1:16" ht="22" customHeight="1" x14ac:dyDescent="0.35">
      <c r="A11" s="5172"/>
      <c r="B11" s="5061"/>
      <c r="C11" s="5064"/>
      <c r="D11" s="3165" t="s">
        <v>3240</v>
      </c>
      <c r="E11" s="1412"/>
      <c r="F11" s="1413" t="s">
        <v>4014</v>
      </c>
      <c r="G11" s="1414" t="s">
        <v>693</v>
      </c>
      <c r="H11" s="1415"/>
      <c r="I11" s="1416"/>
      <c r="J11" s="1412"/>
      <c r="K11" s="3913">
        <v>1</v>
      </c>
      <c r="L11" s="2272"/>
      <c r="M11" s="1415"/>
      <c r="N11" s="1415"/>
      <c r="O11" s="1416"/>
      <c r="P11" s="3575"/>
    </row>
    <row r="12" spans="1:16" ht="22" customHeight="1" x14ac:dyDescent="0.35">
      <c r="A12" s="5172"/>
      <c r="B12" s="5061"/>
      <c r="C12" s="5064"/>
      <c r="D12" s="3165" t="s">
        <v>706</v>
      </c>
      <c r="E12" s="1412"/>
      <c r="F12" s="1413" t="s">
        <v>2154</v>
      </c>
      <c r="G12" s="1414" t="s">
        <v>75</v>
      </c>
      <c r="H12" s="1415"/>
      <c r="I12" s="1416"/>
      <c r="J12" s="1412"/>
      <c r="K12" s="3913">
        <v>1</v>
      </c>
      <c r="L12" s="2272"/>
      <c r="M12" s="1415"/>
      <c r="N12" s="1415"/>
      <c r="O12" s="1416"/>
      <c r="P12" s="3575"/>
    </row>
    <row r="13" spans="1:16" ht="22" customHeight="1" x14ac:dyDescent="0.35">
      <c r="A13" s="5172"/>
      <c r="B13" s="5061"/>
      <c r="C13" s="5064"/>
      <c r="D13" s="3165" t="s">
        <v>3243</v>
      </c>
      <c r="E13" s="1412"/>
      <c r="F13" s="1413" t="s">
        <v>4015</v>
      </c>
      <c r="G13" s="1414" t="s">
        <v>75</v>
      </c>
      <c r="H13" s="1415"/>
      <c r="I13" s="1416"/>
      <c r="J13" s="1412"/>
      <c r="K13" s="3913">
        <v>1</v>
      </c>
      <c r="L13" s="2272"/>
      <c r="M13" s="1415"/>
      <c r="N13" s="1415"/>
      <c r="O13" s="1416"/>
      <c r="P13" s="3575"/>
    </row>
    <row r="14" spans="1:16" ht="22" customHeight="1" x14ac:dyDescent="0.35">
      <c r="A14" s="5172"/>
      <c r="B14" s="5061"/>
      <c r="C14" s="5064"/>
      <c r="D14" s="3165" t="s">
        <v>3245</v>
      </c>
      <c r="E14" s="1412"/>
      <c r="F14" s="1413" t="s">
        <v>4016</v>
      </c>
      <c r="G14" s="1414" t="s">
        <v>703</v>
      </c>
      <c r="H14" s="1415"/>
      <c r="I14" s="1416"/>
      <c r="J14" s="1412"/>
      <c r="K14" s="3913">
        <v>1</v>
      </c>
      <c r="L14" s="2272"/>
      <c r="M14" s="1415"/>
      <c r="N14" s="1415"/>
      <c r="O14" s="1416"/>
      <c r="P14" s="3575"/>
    </row>
    <row r="15" spans="1:16" ht="22" customHeight="1" thickBot="1" x14ac:dyDescent="0.4">
      <c r="A15" s="5456"/>
      <c r="B15" s="5222"/>
      <c r="C15" s="5457"/>
      <c r="D15" s="3166" t="s">
        <v>3247</v>
      </c>
      <c r="E15" s="2363"/>
      <c r="F15" s="2746" t="s">
        <v>4017</v>
      </c>
      <c r="G15" s="2360" t="s">
        <v>703</v>
      </c>
      <c r="H15" s="2361"/>
      <c r="I15" s="2362"/>
      <c r="J15" s="2363"/>
      <c r="K15" s="3918">
        <v>1</v>
      </c>
      <c r="L15" s="3881"/>
      <c r="M15" s="2361"/>
      <c r="N15" s="2361"/>
      <c r="O15" s="2362"/>
      <c r="P15" s="3580"/>
    </row>
    <row r="16" spans="1:16" ht="22" customHeight="1" thickTop="1" thickBot="1" x14ac:dyDescent="0.4">
      <c r="A16" s="5480" t="s">
        <v>4018</v>
      </c>
      <c r="B16" s="5483" t="s">
        <v>4019</v>
      </c>
      <c r="C16" s="3307" t="s">
        <v>78</v>
      </c>
      <c r="D16" s="3167" t="s">
        <v>4020</v>
      </c>
      <c r="E16" s="2748" t="s">
        <v>714</v>
      </c>
      <c r="F16" s="2749" t="s">
        <v>1412</v>
      </c>
      <c r="G16" s="3321" t="s">
        <v>16</v>
      </c>
      <c r="H16" s="2751"/>
      <c r="I16" s="3291" t="str">
        <f>F17&amp;" + "&amp;F18&amp;" + "&amp;F23&amp;" + "&amp;F30&amp;" + "&amp;F35&amp;" + "&amp;F39</f>
        <v>U16 + U10 + U2 + U6 + U17 + U358</v>
      </c>
      <c r="J16" s="3322"/>
      <c r="K16" s="3919">
        <v>1</v>
      </c>
      <c r="L16" s="3971"/>
      <c r="M16" s="2751"/>
      <c r="N16" s="2751"/>
      <c r="O16" s="3291"/>
      <c r="P16" s="3581"/>
    </row>
    <row r="17" spans="1:16" ht="22" customHeight="1" thickBot="1" x14ac:dyDescent="0.4">
      <c r="A17" s="5481"/>
      <c r="B17" s="5484"/>
      <c r="C17" s="3308" t="s">
        <v>4021</v>
      </c>
      <c r="D17" s="3170" t="s">
        <v>4022</v>
      </c>
      <c r="E17" s="3323" t="s">
        <v>714</v>
      </c>
      <c r="F17" s="3324" t="s">
        <v>3711</v>
      </c>
      <c r="G17" s="1598" t="s">
        <v>16</v>
      </c>
      <c r="H17" s="1595"/>
      <c r="I17" s="3325"/>
      <c r="J17" s="1596"/>
      <c r="K17" s="3920">
        <v>1</v>
      </c>
      <c r="L17" s="2280"/>
      <c r="M17" s="1595"/>
      <c r="N17" s="1595"/>
      <c r="O17" s="3325"/>
      <c r="P17" s="3582"/>
    </row>
    <row r="18" spans="1:16" ht="22" customHeight="1" x14ac:dyDescent="0.35">
      <c r="A18" s="5481"/>
      <c r="B18" s="5484"/>
      <c r="C18" s="5486" t="s">
        <v>4023</v>
      </c>
      <c r="D18" s="3174" t="s">
        <v>4024</v>
      </c>
      <c r="E18" s="2771" t="s">
        <v>714</v>
      </c>
      <c r="F18" s="2772" t="s">
        <v>3728</v>
      </c>
      <c r="G18" s="2773" t="s">
        <v>16</v>
      </c>
      <c r="H18" s="2774"/>
      <c r="I18" s="2793"/>
      <c r="J18" s="3326"/>
      <c r="K18" s="3921">
        <v>1</v>
      </c>
      <c r="L18" s="3972"/>
      <c r="M18" s="2774"/>
      <c r="N18" s="2774"/>
      <c r="O18" s="2793"/>
      <c r="P18" s="3583"/>
    </row>
    <row r="19" spans="1:16" ht="22" customHeight="1" x14ac:dyDescent="0.35">
      <c r="A19" s="5481"/>
      <c r="B19" s="5484"/>
      <c r="C19" s="5487"/>
      <c r="D19" s="3656" t="s">
        <v>4025</v>
      </c>
      <c r="E19" s="3327" t="s">
        <v>714</v>
      </c>
      <c r="F19" s="3328" t="s">
        <v>4026</v>
      </c>
      <c r="G19" s="3329" t="s">
        <v>16</v>
      </c>
      <c r="H19" s="3330"/>
      <c r="I19" s="3331"/>
      <c r="J19" s="3332"/>
      <c r="K19" s="3922">
        <v>1</v>
      </c>
      <c r="L19" s="3973"/>
      <c r="M19" s="3330"/>
      <c r="N19" s="3330"/>
      <c r="O19" s="3331"/>
      <c r="P19" s="3584"/>
    </row>
    <row r="20" spans="1:16" ht="22" customHeight="1" x14ac:dyDescent="0.35">
      <c r="A20" s="5481"/>
      <c r="B20" s="5484"/>
      <c r="C20" s="5487"/>
      <c r="D20" s="3186" t="s">
        <v>4027</v>
      </c>
      <c r="E20" s="3333" t="s">
        <v>714</v>
      </c>
      <c r="F20" s="3334" t="s">
        <v>4028</v>
      </c>
      <c r="G20" s="1650" t="s">
        <v>16</v>
      </c>
      <c r="H20" s="1651"/>
      <c r="I20" s="3335"/>
      <c r="J20" s="1648"/>
      <c r="K20" s="3923">
        <v>1</v>
      </c>
      <c r="L20" s="3974"/>
      <c r="M20" s="1651"/>
      <c r="N20" s="1651"/>
      <c r="O20" s="3335"/>
      <c r="P20" s="3585"/>
    </row>
    <row r="21" spans="1:16" ht="22" customHeight="1" x14ac:dyDescent="0.35">
      <c r="A21" s="5481"/>
      <c r="B21" s="5484"/>
      <c r="C21" s="5487"/>
      <c r="D21" s="3198" t="s">
        <v>4029</v>
      </c>
      <c r="E21" s="3336" t="s">
        <v>714</v>
      </c>
      <c r="F21" s="2929" t="s">
        <v>4030</v>
      </c>
      <c r="G21" s="2901" t="s">
        <v>16</v>
      </c>
      <c r="H21" s="2902"/>
      <c r="I21" s="3337"/>
      <c r="J21" s="2899"/>
      <c r="K21" s="3924">
        <v>1</v>
      </c>
      <c r="L21" s="3975"/>
      <c r="M21" s="2902"/>
      <c r="N21" s="2902"/>
      <c r="O21" s="3337"/>
      <c r="P21" s="3586"/>
    </row>
    <row r="22" spans="1:16" ht="22" customHeight="1" thickBot="1" x14ac:dyDescent="0.4">
      <c r="A22" s="5481"/>
      <c r="B22" s="5484"/>
      <c r="C22" s="5488"/>
      <c r="D22" s="3657" t="s">
        <v>4031</v>
      </c>
      <c r="E22" s="3338" t="s">
        <v>713</v>
      </c>
      <c r="F22" s="3339" t="s">
        <v>3730</v>
      </c>
      <c r="G22" s="3340" t="s">
        <v>16</v>
      </c>
      <c r="H22" s="3341"/>
      <c r="I22" s="3342"/>
      <c r="J22" s="3338"/>
      <c r="K22" s="3925">
        <v>1</v>
      </c>
      <c r="L22" s="3976"/>
      <c r="M22" s="3341"/>
      <c r="N22" s="3341"/>
      <c r="O22" s="3342"/>
      <c r="P22" s="3587"/>
    </row>
    <row r="23" spans="1:16" ht="22" customHeight="1" x14ac:dyDescent="0.35">
      <c r="A23" s="5481"/>
      <c r="B23" s="5484"/>
      <c r="C23" s="5486" t="s">
        <v>4032</v>
      </c>
      <c r="D23" s="3169" t="s">
        <v>4033</v>
      </c>
      <c r="E23" s="2771" t="s">
        <v>714</v>
      </c>
      <c r="F23" s="2772" t="s">
        <v>1413</v>
      </c>
      <c r="G23" s="2773" t="s">
        <v>16</v>
      </c>
      <c r="H23" s="2774"/>
      <c r="I23" s="2793"/>
      <c r="J23" s="3326"/>
      <c r="K23" s="3921">
        <v>1</v>
      </c>
      <c r="L23" s="3972"/>
      <c r="M23" s="2774"/>
      <c r="N23" s="2774"/>
      <c r="O23" s="2793"/>
      <c r="P23" s="3583"/>
    </row>
    <row r="24" spans="1:16" ht="22" customHeight="1" x14ac:dyDescent="0.35">
      <c r="A24" s="5481"/>
      <c r="B24" s="5484"/>
      <c r="C24" s="5487"/>
      <c r="D24" s="3181" t="s">
        <v>4034</v>
      </c>
      <c r="E24" s="3343" t="s">
        <v>714</v>
      </c>
      <c r="F24" s="2926" t="s">
        <v>1414</v>
      </c>
      <c r="G24" s="1646" t="s">
        <v>16</v>
      </c>
      <c r="H24" s="1647"/>
      <c r="I24" s="3344"/>
      <c r="J24" s="1644"/>
      <c r="K24" s="3926">
        <v>1</v>
      </c>
      <c r="L24" s="3977"/>
      <c r="M24" s="1647"/>
      <c r="N24" s="1647"/>
      <c r="O24" s="3344"/>
      <c r="P24" s="3588"/>
    </row>
    <row r="25" spans="1:16" ht="22" customHeight="1" x14ac:dyDescent="0.35">
      <c r="A25" s="5481"/>
      <c r="B25" s="5484"/>
      <c r="C25" s="5487"/>
      <c r="D25" s="3186" t="s">
        <v>4035</v>
      </c>
      <c r="E25" s="3333" t="s">
        <v>714</v>
      </c>
      <c r="F25" s="3334" t="s">
        <v>1415</v>
      </c>
      <c r="G25" s="1650" t="s">
        <v>16</v>
      </c>
      <c r="H25" s="1651"/>
      <c r="I25" s="3335"/>
      <c r="J25" s="1648"/>
      <c r="K25" s="3923">
        <v>1</v>
      </c>
      <c r="L25" s="3974"/>
      <c r="M25" s="1651"/>
      <c r="N25" s="1651"/>
      <c r="O25" s="3335"/>
      <c r="P25" s="3585"/>
    </row>
    <row r="26" spans="1:16" ht="22" customHeight="1" x14ac:dyDescent="0.35">
      <c r="A26" s="5481"/>
      <c r="B26" s="5484"/>
      <c r="C26" s="5487"/>
      <c r="D26" s="3186" t="s">
        <v>4036</v>
      </c>
      <c r="E26" s="3333" t="s">
        <v>714</v>
      </c>
      <c r="F26" s="3334" t="s">
        <v>1416</v>
      </c>
      <c r="G26" s="1650" t="s">
        <v>16</v>
      </c>
      <c r="H26" s="1651"/>
      <c r="I26" s="3335"/>
      <c r="J26" s="1648"/>
      <c r="K26" s="3923">
        <v>1</v>
      </c>
      <c r="L26" s="3974"/>
      <c r="M26" s="1651"/>
      <c r="N26" s="1651"/>
      <c r="O26" s="3335"/>
      <c r="P26" s="3585"/>
    </row>
    <row r="27" spans="1:16" ht="22" customHeight="1" x14ac:dyDescent="0.35">
      <c r="A27" s="5481"/>
      <c r="B27" s="5484"/>
      <c r="C27" s="5487"/>
      <c r="D27" s="3186" t="s">
        <v>4037</v>
      </c>
      <c r="E27" s="3333" t="s">
        <v>714</v>
      </c>
      <c r="F27" s="3334" t="s">
        <v>4038</v>
      </c>
      <c r="G27" s="1650" t="s">
        <v>16</v>
      </c>
      <c r="H27" s="1651"/>
      <c r="I27" s="3335"/>
      <c r="J27" s="1648"/>
      <c r="K27" s="3923">
        <v>1</v>
      </c>
      <c r="L27" s="3974"/>
      <c r="M27" s="1651"/>
      <c r="N27" s="1651"/>
      <c r="O27" s="3335"/>
      <c r="P27" s="3585"/>
    </row>
    <row r="28" spans="1:16" ht="22" customHeight="1" x14ac:dyDescent="0.35">
      <c r="A28" s="5481"/>
      <c r="B28" s="5484"/>
      <c r="C28" s="5487"/>
      <c r="D28" s="3198" t="s">
        <v>4039</v>
      </c>
      <c r="E28" s="3336" t="s">
        <v>714</v>
      </c>
      <c r="F28" s="2929" t="s">
        <v>4040</v>
      </c>
      <c r="G28" s="2901" t="s">
        <v>16</v>
      </c>
      <c r="H28" s="2902"/>
      <c r="I28" s="3337"/>
      <c r="J28" s="2899"/>
      <c r="K28" s="3924">
        <v>1</v>
      </c>
      <c r="L28" s="3975"/>
      <c r="M28" s="2902"/>
      <c r="N28" s="2902"/>
      <c r="O28" s="3337"/>
      <c r="P28" s="3586"/>
    </row>
    <row r="29" spans="1:16" ht="22" customHeight="1" thickBot="1" x14ac:dyDescent="0.4">
      <c r="A29" s="5481"/>
      <c r="B29" s="5484"/>
      <c r="C29" s="5488"/>
      <c r="D29" s="3657" t="s">
        <v>4041</v>
      </c>
      <c r="E29" s="3338" t="s">
        <v>713</v>
      </c>
      <c r="F29" s="3339" t="s">
        <v>3732</v>
      </c>
      <c r="G29" s="3340" t="s">
        <v>16</v>
      </c>
      <c r="H29" s="3341"/>
      <c r="I29" s="3342"/>
      <c r="J29" s="3338"/>
      <c r="K29" s="3925">
        <v>1</v>
      </c>
      <c r="L29" s="3976"/>
      <c r="M29" s="3341"/>
      <c r="N29" s="3341"/>
      <c r="O29" s="3342"/>
      <c r="P29" s="3587"/>
    </row>
    <row r="30" spans="1:16" ht="22" customHeight="1" x14ac:dyDescent="0.35">
      <c r="A30" s="5481"/>
      <c r="B30" s="5484"/>
      <c r="C30" s="5486" t="s">
        <v>4042</v>
      </c>
      <c r="D30" s="3174" t="s">
        <v>4043</v>
      </c>
      <c r="E30" s="2809" t="s">
        <v>714</v>
      </c>
      <c r="F30" s="3345" t="s">
        <v>1417</v>
      </c>
      <c r="G30" s="3346" t="s">
        <v>16</v>
      </c>
      <c r="H30" s="3347"/>
      <c r="I30" s="3348"/>
      <c r="J30" s="3349"/>
      <c r="K30" s="3927">
        <v>1</v>
      </c>
      <c r="L30" s="3978"/>
      <c r="M30" s="3347"/>
      <c r="N30" s="3347"/>
      <c r="O30" s="3348"/>
      <c r="P30" s="3589"/>
    </row>
    <row r="31" spans="1:16" ht="22" customHeight="1" x14ac:dyDescent="0.35">
      <c r="A31" s="5481"/>
      <c r="B31" s="5484"/>
      <c r="C31" s="5487"/>
      <c r="D31" s="3656" t="s">
        <v>4044</v>
      </c>
      <c r="E31" s="3327" t="s">
        <v>714</v>
      </c>
      <c r="F31" s="3328" t="s">
        <v>1418</v>
      </c>
      <c r="G31" s="3329" t="s">
        <v>16</v>
      </c>
      <c r="H31" s="3330"/>
      <c r="I31" s="3331"/>
      <c r="J31" s="3332"/>
      <c r="K31" s="3922">
        <v>1</v>
      </c>
      <c r="L31" s="3973"/>
      <c r="M31" s="3330"/>
      <c r="N31" s="3330"/>
      <c r="O31" s="3331"/>
      <c r="P31" s="3584"/>
    </row>
    <row r="32" spans="1:16" ht="22" customHeight="1" x14ac:dyDescent="0.35">
      <c r="A32" s="5481"/>
      <c r="B32" s="5484"/>
      <c r="C32" s="5487"/>
      <c r="D32" s="3186" t="s">
        <v>4045</v>
      </c>
      <c r="E32" s="3333" t="s">
        <v>714</v>
      </c>
      <c r="F32" s="3334" t="s">
        <v>1419</v>
      </c>
      <c r="G32" s="1650" t="s">
        <v>16</v>
      </c>
      <c r="H32" s="1651"/>
      <c r="I32" s="3335"/>
      <c r="J32" s="1648"/>
      <c r="K32" s="3923">
        <v>1</v>
      </c>
      <c r="L32" s="3974"/>
      <c r="M32" s="1651"/>
      <c r="N32" s="1651"/>
      <c r="O32" s="3335"/>
      <c r="P32" s="3585"/>
    </row>
    <row r="33" spans="1:16" ht="22" customHeight="1" x14ac:dyDescent="0.35">
      <c r="A33" s="5481"/>
      <c r="B33" s="5484"/>
      <c r="C33" s="5487"/>
      <c r="D33" s="3198" t="s">
        <v>4046</v>
      </c>
      <c r="E33" s="3336" t="s">
        <v>714</v>
      </c>
      <c r="F33" s="2929" t="s">
        <v>1420</v>
      </c>
      <c r="G33" s="2901" t="s">
        <v>16</v>
      </c>
      <c r="H33" s="2902"/>
      <c r="I33" s="3337"/>
      <c r="J33" s="2899"/>
      <c r="K33" s="3924">
        <v>1</v>
      </c>
      <c r="L33" s="3975"/>
      <c r="M33" s="2902"/>
      <c r="N33" s="2902"/>
      <c r="O33" s="3337"/>
      <c r="P33" s="3586"/>
    </row>
    <row r="34" spans="1:16" ht="22" customHeight="1" thickBot="1" x14ac:dyDescent="0.4">
      <c r="A34" s="5481"/>
      <c r="B34" s="5484"/>
      <c r="C34" s="5488"/>
      <c r="D34" s="3657" t="s">
        <v>4047</v>
      </c>
      <c r="E34" s="3338" t="s">
        <v>713</v>
      </c>
      <c r="F34" s="3339" t="s">
        <v>3736</v>
      </c>
      <c r="G34" s="3340" t="s">
        <v>16</v>
      </c>
      <c r="H34" s="3341"/>
      <c r="I34" s="3342"/>
      <c r="J34" s="3338"/>
      <c r="K34" s="3925">
        <v>1</v>
      </c>
      <c r="L34" s="3976"/>
      <c r="M34" s="3341"/>
      <c r="N34" s="3341"/>
      <c r="O34" s="3342"/>
      <c r="P34" s="3587"/>
    </row>
    <row r="35" spans="1:16" ht="22" customHeight="1" x14ac:dyDescent="0.35">
      <c r="A35" s="5481"/>
      <c r="B35" s="5484"/>
      <c r="C35" s="5486" t="s">
        <v>3737</v>
      </c>
      <c r="D35" s="3174" t="s">
        <v>4048</v>
      </c>
      <c r="E35" s="2809" t="s">
        <v>714</v>
      </c>
      <c r="F35" s="3345" t="s">
        <v>3739</v>
      </c>
      <c r="G35" s="3346" t="s">
        <v>16</v>
      </c>
      <c r="H35" s="3347"/>
      <c r="I35" s="3348"/>
      <c r="J35" s="3349"/>
      <c r="K35" s="3927">
        <v>1</v>
      </c>
      <c r="L35" s="3978"/>
      <c r="M35" s="3347"/>
      <c r="N35" s="3347"/>
      <c r="O35" s="3348"/>
      <c r="P35" s="3589"/>
    </row>
    <row r="36" spans="1:16" ht="22" customHeight="1" x14ac:dyDescent="0.35">
      <c r="A36" s="5481"/>
      <c r="B36" s="5484"/>
      <c r="C36" s="5487"/>
      <c r="D36" s="3656" t="s">
        <v>4049</v>
      </c>
      <c r="E36" s="3327" t="s">
        <v>714</v>
      </c>
      <c r="F36" s="3328" t="s">
        <v>4050</v>
      </c>
      <c r="G36" s="3329" t="s">
        <v>16</v>
      </c>
      <c r="H36" s="3330"/>
      <c r="I36" s="3331"/>
      <c r="J36" s="3332"/>
      <c r="K36" s="3922">
        <v>1</v>
      </c>
      <c r="L36" s="3973"/>
      <c r="M36" s="3330"/>
      <c r="N36" s="3330"/>
      <c r="O36" s="3331"/>
      <c r="P36" s="3584"/>
    </row>
    <row r="37" spans="1:16" ht="22" customHeight="1" x14ac:dyDescent="0.35">
      <c r="A37" s="5481"/>
      <c r="B37" s="5484"/>
      <c r="C37" s="5487"/>
      <c r="D37" s="3198" t="s">
        <v>4051</v>
      </c>
      <c r="E37" s="3336" t="s">
        <v>714</v>
      </c>
      <c r="F37" s="2929" t="s">
        <v>4052</v>
      </c>
      <c r="G37" s="2901" t="s">
        <v>16</v>
      </c>
      <c r="H37" s="2902"/>
      <c r="I37" s="3337"/>
      <c r="J37" s="2899"/>
      <c r="K37" s="3924">
        <v>1</v>
      </c>
      <c r="L37" s="3975"/>
      <c r="M37" s="2902"/>
      <c r="N37" s="2902"/>
      <c r="O37" s="3337"/>
      <c r="P37" s="3586"/>
    </row>
    <row r="38" spans="1:16" ht="22" customHeight="1" thickBot="1" x14ac:dyDescent="0.4">
      <c r="A38" s="5481"/>
      <c r="B38" s="5484"/>
      <c r="C38" s="5488"/>
      <c r="D38" s="3657" t="s">
        <v>4053</v>
      </c>
      <c r="E38" s="3338" t="s">
        <v>713</v>
      </c>
      <c r="F38" s="3339" t="s">
        <v>3741</v>
      </c>
      <c r="G38" s="3340" t="s">
        <v>16</v>
      </c>
      <c r="H38" s="3341"/>
      <c r="I38" s="3342"/>
      <c r="J38" s="3338"/>
      <c r="K38" s="3925">
        <v>1</v>
      </c>
      <c r="L38" s="3976"/>
      <c r="M38" s="3341"/>
      <c r="N38" s="3341"/>
      <c r="O38" s="3342"/>
      <c r="P38" s="3587"/>
    </row>
    <row r="39" spans="1:16" ht="22" customHeight="1" x14ac:dyDescent="0.35">
      <c r="A39" s="5481"/>
      <c r="B39" s="5484"/>
      <c r="C39" s="5486" t="s">
        <v>3742</v>
      </c>
      <c r="D39" s="3174" t="s">
        <v>4054</v>
      </c>
      <c r="E39" s="2809" t="s">
        <v>714</v>
      </c>
      <c r="F39" s="3345" t="s">
        <v>3744</v>
      </c>
      <c r="G39" s="3346" t="s">
        <v>16</v>
      </c>
      <c r="H39" s="3347"/>
      <c r="I39" s="3348"/>
      <c r="J39" s="3349"/>
      <c r="K39" s="3927">
        <v>1</v>
      </c>
      <c r="L39" s="3978"/>
      <c r="M39" s="3347"/>
      <c r="N39" s="3347"/>
      <c r="O39" s="3348"/>
      <c r="P39" s="3589"/>
    </row>
    <row r="40" spans="1:16" ht="22" customHeight="1" x14ac:dyDescent="0.35">
      <c r="A40" s="5481"/>
      <c r="B40" s="5484"/>
      <c r="C40" s="5487"/>
      <c r="D40" s="3656" t="s">
        <v>4055</v>
      </c>
      <c r="E40" s="3327" t="s">
        <v>714</v>
      </c>
      <c r="F40" s="3328" t="s">
        <v>4056</v>
      </c>
      <c r="G40" s="3329" t="s">
        <v>16</v>
      </c>
      <c r="H40" s="3330"/>
      <c r="I40" s="3331"/>
      <c r="J40" s="3332"/>
      <c r="K40" s="3922">
        <v>1</v>
      </c>
      <c r="L40" s="3973"/>
      <c r="M40" s="3330"/>
      <c r="N40" s="3330"/>
      <c r="O40" s="3331"/>
      <c r="P40" s="3584"/>
    </row>
    <row r="41" spans="1:16" ht="22" customHeight="1" x14ac:dyDescent="0.35">
      <c r="A41" s="5481"/>
      <c r="B41" s="5484"/>
      <c r="C41" s="5487"/>
      <c r="D41" s="3186" t="s">
        <v>4057</v>
      </c>
      <c r="E41" s="3333" t="s">
        <v>714</v>
      </c>
      <c r="F41" s="3334" t="s">
        <v>4058</v>
      </c>
      <c r="G41" s="1650" t="s">
        <v>16</v>
      </c>
      <c r="H41" s="1651"/>
      <c r="I41" s="3335"/>
      <c r="J41" s="1648"/>
      <c r="K41" s="3923">
        <v>1</v>
      </c>
      <c r="L41" s="3974"/>
      <c r="M41" s="1651"/>
      <c r="N41" s="1651"/>
      <c r="O41" s="3335"/>
      <c r="P41" s="3585"/>
    </row>
    <row r="42" spans="1:16" ht="22" customHeight="1" x14ac:dyDescent="0.35">
      <c r="A42" s="5481"/>
      <c r="B42" s="5484"/>
      <c r="C42" s="5487"/>
      <c r="D42" s="3186" t="s">
        <v>4059</v>
      </c>
      <c r="E42" s="3333" t="s">
        <v>714</v>
      </c>
      <c r="F42" s="3334" t="s">
        <v>4060</v>
      </c>
      <c r="G42" s="1650" t="s">
        <v>16</v>
      </c>
      <c r="H42" s="1651"/>
      <c r="I42" s="3335"/>
      <c r="J42" s="1648"/>
      <c r="K42" s="3923">
        <v>1</v>
      </c>
      <c r="L42" s="3974"/>
      <c r="M42" s="1651"/>
      <c r="N42" s="1651"/>
      <c r="O42" s="3335"/>
      <c r="P42" s="3585"/>
    </row>
    <row r="43" spans="1:16" ht="22" customHeight="1" x14ac:dyDescent="0.35">
      <c r="A43" s="5481"/>
      <c r="B43" s="5484"/>
      <c r="C43" s="5487"/>
      <c r="D43" s="3186" t="s">
        <v>4061</v>
      </c>
      <c r="E43" s="3333" t="s">
        <v>714</v>
      </c>
      <c r="F43" s="3334" t="s">
        <v>4062</v>
      </c>
      <c r="G43" s="1650" t="s">
        <v>16</v>
      </c>
      <c r="H43" s="1651"/>
      <c r="I43" s="3335"/>
      <c r="J43" s="1648"/>
      <c r="K43" s="3923">
        <v>1</v>
      </c>
      <c r="L43" s="3974"/>
      <c r="M43" s="1651"/>
      <c r="N43" s="1651"/>
      <c r="O43" s="3335"/>
      <c r="P43" s="3585"/>
    </row>
    <row r="44" spans="1:16" ht="22" customHeight="1" x14ac:dyDescent="0.35">
      <c r="A44" s="5481"/>
      <c r="B44" s="5484"/>
      <c r="C44" s="5487"/>
      <c r="D44" s="3198" t="s">
        <v>4063</v>
      </c>
      <c r="E44" s="3336" t="s">
        <v>714</v>
      </c>
      <c r="F44" s="2929" t="s">
        <v>4064</v>
      </c>
      <c r="G44" s="2901" t="s">
        <v>16</v>
      </c>
      <c r="H44" s="2902"/>
      <c r="I44" s="3337"/>
      <c r="J44" s="2899"/>
      <c r="K44" s="3924">
        <v>1</v>
      </c>
      <c r="L44" s="3975"/>
      <c r="M44" s="2902"/>
      <c r="N44" s="2902"/>
      <c r="O44" s="3337"/>
      <c r="P44" s="3586"/>
    </row>
    <row r="45" spans="1:16" ht="22" customHeight="1" thickBot="1" x14ac:dyDescent="0.4">
      <c r="A45" s="5481"/>
      <c r="B45" s="5485"/>
      <c r="C45" s="5489"/>
      <c r="D45" s="3658" t="s">
        <v>4065</v>
      </c>
      <c r="E45" s="1795" t="s">
        <v>713</v>
      </c>
      <c r="F45" s="3350" t="s">
        <v>3746</v>
      </c>
      <c r="G45" s="1797" t="s">
        <v>16</v>
      </c>
      <c r="H45" s="1798"/>
      <c r="I45" s="1799"/>
      <c r="J45" s="1795"/>
      <c r="K45" s="3928">
        <v>1</v>
      </c>
      <c r="L45" s="3979"/>
      <c r="M45" s="1798"/>
      <c r="N45" s="1798"/>
      <c r="O45" s="1799"/>
      <c r="P45" s="3590"/>
    </row>
    <row r="46" spans="1:16" ht="22" customHeight="1" thickTop="1" thickBot="1" x14ac:dyDescent="0.4">
      <c r="A46" s="5481"/>
      <c r="B46" s="5483" t="s">
        <v>4066</v>
      </c>
      <c r="C46" s="3307" t="s">
        <v>78</v>
      </c>
      <c r="D46" s="3167" t="s">
        <v>4067</v>
      </c>
      <c r="E46" s="2748" t="s">
        <v>714</v>
      </c>
      <c r="F46" s="2749" t="s">
        <v>4068</v>
      </c>
      <c r="G46" s="3321" t="s">
        <v>16</v>
      </c>
      <c r="H46" s="2751"/>
      <c r="I46" s="3291" t="str">
        <f>F47&amp;" + "&amp;F52&amp;" + "&amp;F60&amp;" + "&amp;F68&amp;" + "&amp;F73</f>
        <v>U24 + U29 + U36 + U98 + U39</v>
      </c>
      <c r="J46" s="3322"/>
      <c r="K46" s="3919">
        <v>1</v>
      </c>
      <c r="L46" s="3971"/>
      <c r="M46" s="2751"/>
      <c r="N46" s="2751"/>
      <c r="O46" s="3291"/>
      <c r="P46" s="3581"/>
    </row>
    <row r="47" spans="1:16" ht="22" customHeight="1" x14ac:dyDescent="0.35">
      <c r="A47" s="5481"/>
      <c r="B47" s="5484"/>
      <c r="C47" s="5487" t="s">
        <v>3748</v>
      </c>
      <c r="D47" s="3170" t="s">
        <v>4069</v>
      </c>
      <c r="E47" s="2788" t="s">
        <v>714</v>
      </c>
      <c r="F47" s="2789" t="s">
        <v>3750</v>
      </c>
      <c r="G47" s="2790" t="s">
        <v>16</v>
      </c>
      <c r="H47" s="2791"/>
      <c r="I47" s="2792"/>
      <c r="J47" s="3351"/>
      <c r="K47" s="3929">
        <v>1</v>
      </c>
      <c r="L47" s="3980"/>
      <c r="M47" s="2791"/>
      <c r="N47" s="2791"/>
      <c r="O47" s="2792"/>
      <c r="P47" s="3591"/>
    </row>
    <row r="48" spans="1:16" ht="22" customHeight="1" x14ac:dyDescent="0.35">
      <c r="A48" s="5481"/>
      <c r="B48" s="5484"/>
      <c r="C48" s="5487"/>
      <c r="D48" s="3656" t="s">
        <v>4070</v>
      </c>
      <c r="E48" s="3327" t="s">
        <v>714</v>
      </c>
      <c r="F48" s="3328" t="s">
        <v>4071</v>
      </c>
      <c r="G48" s="3329" t="s">
        <v>16</v>
      </c>
      <c r="H48" s="3330"/>
      <c r="I48" s="3331"/>
      <c r="J48" s="3332"/>
      <c r="K48" s="3922">
        <v>1</v>
      </c>
      <c r="L48" s="3973"/>
      <c r="M48" s="3330"/>
      <c r="N48" s="3330"/>
      <c r="O48" s="3331"/>
      <c r="P48" s="3584"/>
    </row>
    <row r="49" spans="1:16" ht="22" customHeight="1" x14ac:dyDescent="0.35">
      <c r="A49" s="5481"/>
      <c r="B49" s="5484"/>
      <c r="C49" s="5487"/>
      <c r="D49" s="3186" t="s">
        <v>4072</v>
      </c>
      <c r="E49" s="3333" t="s">
        <v>714</v>
      </c>
      <c r="F49" s="3334" t="s">
        <v>4073</v>
      </c>
      <c r="G49" s="1650" t="s">
        <v>16</v>
      </c>
      <c r="H49" s="1651"/>
      <c r="I49" s="3335"/>
      <c r="J49" s="1648"/>
      <c r="K49" s="3923">
        <v>1</v>
      </c>
      <c r="L49" s="3974"/>
      <c r="M49" s="1651"/>
      <c r="N49" s="1651"/>
      <c r="O49" s="3335"/>
      <c r="P49" s="3585"/>
    </row>
    <row r="50" spans="1:16" ht="22" customHeight="1" x14ac:dyDescent="0.35">
      <c r="A50" s="5481"/>
      <c r="B50" s="5484"/>
      <c r="C50" s="5487"/>
      <c r="D50" s="3198" t="s">
        <v>4074</v>
      </c>
      <c r="E50" s="3336" t="s">
        <v>714</v>
      </c>
      <c r="F50" s="2929" t="s">
        <v>4075</v>
      </c>
      <c r="G50" s="2901" t="s">
        <v>16</v>
      </c>
      <c r="H50" s="2902"/>
      <c r="I50" s="3337"/>
      <c r="J50" s="2899"/>
      <c r="K50" s="3924">
        <v>1</v>
      </c>
      <c r="L50" s="3975"/>
      <c r="M50" s="2902"/>
      <c r="N50" s="2902"/>
      <c r="O50" s="3337"/>
      <c r="P50" s="3586"/>
    </row>
    <row r="51" spans="1:16" ht="22" customHeight="1" thickBot="1" x14ac:dyDescent="0.4">
      <c r="A51" s="5481"/>
      <c r="B51" s="5484"/>
      <c r="C51" s="5488"/>
      <c r="D51" s="3657" t="s">
        <v>4076</v>
      </c>
      <c r="E51" s="3338" t="s">
        <v>713</v>
      </c>
      <c r="F51" s="3339" t="s">
        <v>3752</v>
      </c>
      <c r="G51" s="3340" t="s">
        <v>16</v>
      </c>
      <c r="H51" s="3341"/>
      <c r="I51" s="3342"/>
      <c r="J51" s="3338"/>
      <c r="K51" s="3925">
        <v>1</v>
      </c>
      <c r="L51" s="3976"/>
      <c r="M51" s="3341"/>
      <c r="N51" s="3341"/>
      <c r="O51" s="3342"/>
      <c r="P51" s="3587"/>
    </row>
    <row r="52" spans="1:16" ht="22" customHeight="1" x14ac:dyDescent="0.35">
      <c r="A52" s="5481"/>
      <c r="B52" s="5484"/>
      <c r="C52" s="5486" t="s">
        <v>3753</v>
      </c>
      <c r="D52" s="3170" t="s">
        <v>4077</v>
      </c>
      <c r="E52" s="2752" t="s">
        <v>714</v>
      </c>
      <c r="F52" s="2753" t="s">
        <v>3755</v>
      </c>
      <c r="G52" s="2754" t="s">
        <v>16</v>
      </c>
      <c r="H52" s="2755"/>
      <c r="I52" s="2756" t="str">
        <f>F53&amp;" + "&amp;F55</f>
        <v>U200 + U360</v>
      </c>
      <c r="J52" s="3352"/>
      <c r="K52" s="3930">
        <v>1</v>
      </c>
      <c r="L52" s="3981"/>
      <c r="M52" s="2755"/>
      <c r="N52" s="2755"/>
      <c r="O52" s="2756"/>
      <c r="P52" s="3592"/>
    </row>
    <row r="53" spans="1:16" ht="22" customHeight="1" x14ac:dyDescent="0.35">
      <c r="A53" s="5481"/>
      <c r="B53" s="5484"/>
      <c r="C53" s="5487"/>
      <c r="D53" s="2313" t="s">
        <v>4078</v>
      </c>
      <c r="E53" s="3353" t="s">
        <v>714</v>
      </c>
      <c r="F53" s="3354" t="s">
        <v>3757</v>
      </c>
      <c r="G53" s="3355" t="s">
        <v>16</v>
      </c>
      <c r="H53" s="2810"/>
      <c r="I53" s="3356"/>
      <c r="J53" s="3357"/>
      <c r="K53" s="3922">
        <v>1</v>
      </c>
      <c r="L53" s="3175"/>
      <c r="M53" s="2810"/>
      <c r="N53" s="2810"/>
      <c r="O53" s="3356"/>
      <c r="P53" s="3593"/>
    </row>
    <row r="54" spans="1:16" ht="22" customHeight="1" x14ac:dyDescent="0.35">
      <c r="A54" s="5481"/>
      <c r="B54" s="5484"/>
      <c r="C54" s="5487"/>
      <c r="D54" s="3659" t="s">
        <v>3758</v>
      </c>
      <c r="E54" s="1529" t="s">
        <v>713</v>
      </c>
      <c r="F54" s="2929" t="s">
        <v>3759</v>
      </c>
      <c r="G54" s="1530" t="s">
        <v>16</v>
      </c>
      <c r="H54" s="1531"/>
      <c r="I54" s="2770"/>
      <c r="J54" s="1529"/>
      <c r="K54" s="3931">
        <v>1</v>
      </c>
      <c r="L54" s="3982"/>
      <c r="M54" s="1531"/>
      <c r="N54" s="1531"/>
      <c r="O54" s="2770"/>
      <c r="P54" s="3594"/>
    </row>
    <row r="55" spans="1:16" ht="22" customHeight="1" x14ac:dyDescent="0.35">
      <c r="A55" s="5481"/>
      <c r="B55" s="5484"/>
      <c r="C55" s="5487"/>
      <c r="D55" s="2312" t="s">
        <v>4079</v>
      </c>
      <c r="E55" s="3358" t="s">
        <v>714</v>
      </c>
      <c r="F55" s="3359" t="s">
        <v>3761</v>
      </c>
      <c r="G55" s="2994" t="s">
        <v>16</v>
      </c>
      <c r="H55" s="2798"/>
      <c r="I55" s="3360"/>
      <c r="J55" s="2993"/>
      <c r="K55" s="3926">
        <v>1</v>
      </c>
      <c r="L55" s="3172"/>
      <c r="M55" s="2798"/>
      <c r="N55" s="2798"/>
      <c r="O55" s="3360"/>
      <c r="P55" s="3595"/>
    </row>
    <row r="56" spans="1:16" ht="22" customHeight="1" x14ac:dyDescent="0.35">
      <c r="A56" s="5481"/>
      <c r="B56" s="5484"/>
      <c r="C56" s="5487"/>
      <c r="D56" s="3181" t="s">
        <v>4080</v>
      </c>
      <c r="E56" s="3333" t="s">
        <v>714</v>
      </c>
      <c r="F56" s="3334" t="s">
        <v>4081</v>
      </c>
      <c r="G56" s="1650" t="s">
        <v>16</v>
      </c>
      <c r="H56" s="1651"/>
      <c r="I56" s="3335"/>
      <c r="J56" s="1648"/>
      <c r="K56" s="3923">
        <v>1</v>
      </c>
      <c r="L56" s="3974"/>
      <c r="M56" s="1651"/>
      <c r="N56" s="1651"/>
      <c r="O56" s="3335"/>
      <c r="P56" s="3585"/>
    </row>
    <row r="57" spans="1:16" ht="22" customHeight="1" x14ac:dyDescent="0.35">
      <c r="A57" s="5481"/>
      <c r="B57" s="5484"/>
      <c r="C57" s="5487"/>
      <c r="D57" s="3186" t="s">
        <v>4082</v>
      </c>
      <c r="E57" s="3333" t="s">
        <v>714</v>
      </c>
      <c r="F57" s="3334" t="s">
        <v>4083</v>
      </c>
      <c r="G57" s="1650" t="s">
        <v>16</v>
      </c>
      <c r="H57" s="1651"/>
      <c r="I57" s="3335"/>
      <c r="J57" s="1648"/>
      <c r="K57" s="3923">
        <v>1</v>
      </c>
      <c r="L57" s="3974"/>
      <c r="M57" s="1651"/>
      <c r="N57" s="1651"/>
      <c r="O57" s="3335"/>
      <c r="P57" s="3585"/>
    </row>
    <row r="58" spans="1:16" ht="22" customHeight="1" x14ac:dyDescent="0.35">
      <c r="A58" s="5481"/>
      <c r="B58" s="5484"/>
      <c r="C58" s="5487"/>
      <c r="D58" s="3198" t="s">
        <v>4084</v>
      </c>
      <c r="E58" s="3336" t="s">
        <v>714</v>
      </c>
      <c r="F58" s="2929" t="s">
        <v>4085</v>
      </c>
      <c r="G58" s="2901" t="s">
        <v>16</v>
      </c>
      <c r="H58" s="2902"/>
      <c r="I58" s="3337"/>
      <c r="J58" s="2899"/>
      <c r="K58" s="3924">
        <v>1</v>
      </c>
      <c r="L58" s="3975"/>
      <c r="M58" s="2902"/>
      <c r="N58" s="2902"/>
      <c r="O58" s="3337"/>
      <c r="P58" s="3586"/>
    </row>
    <row r="59" spans="1:16" ht="22" customHeight="1" thickBot="1" x14ac:dyDescent="0.4">
      <c r="A59" s="5481"/>
      <c r="B59" s="5484"/>
      <c r="C59" s="5487"/>
      <c r="D59" s="3191" t="s">
        <v>3762</v>
      </c>
      <c r="E59" s="1807" t="s">
        <v>713</v>
      </c>
      <c r="F59" s="3361" t="s">
        <v>3763</v>
      </c>
      <c r="G59" s="1804" t="s">
        <v>16</v>
      </c>
      <c r="H59" s="1805"/>
      <c r="I59" s="3362"/>
      <c r="J59" s="1807"/>
      <c r="K59" s="3932">
        <v>1</v>
      </c>
      <c r="L59" s="3983"/>
      <c r="M59" s="1805"/>
      <c r="N59" s="1805"/>
      <c r="O59" s="3362"/>
      <c r="P59" s="3596"/>
    </row>
    <row r="60" spans="1:16" ht="22" customHeight="1" x14ac:dyDescent="0.35">
      <c r="A60" s="5481"/>
      <c r="B60" s="5484"/>
      <c r="C60" s="5486" t="s">
        <v>4086</v>
      </c>
      <c r="D60" s="3169" t="s">
        <v>4087</v>
      </c>
      <c r="E60" s="2771" t="s">
        <v>714</v>
      </c>
      <c r="F60" s="2772" t="s">
        <v>3769</v>
      </c>
      <c r="G60" s="2773" t="s">
        <v>16</v>
      </c>
      <c r="H60" s="2774"/>
      <c r="I60" s="2793"/>
      <c r="J60" s="3326"/>
      <c r="K60" s="3921">
        <v>1</v>
      </c>
      <c r="L60" s="3972"/>
      <c r="M60" s="2774"/>
      <c r="N60" s="2774"/>
      <c r="O60" s="2793"/>
      <c r="P60" s="3583"/>
    </row>
    <row r="61" spans="1:16" ht="22" customHeight="1" x14ac:dyDescent="0.35">
      <c r="A61" s="5481"/>
      <c r="B61" s="5484"/>
      <c r="C61" s="5487"/>
      <c r="D61" s="3181" t="s">
        <v>4088</v>
      </c>
      <c r="E61" s="3343" t="s">
        <v>714</v>
      </c>
      <c r="F61" s="2926" t="s">
        <v>4089</v>
      </c>
      <c r="G61" s="1646" t="s">
        <v>16</v>
      </c>
      <c r="H61" s="1647"/>
      <c r="I61" s="3344"/>
      <c r="J61" s="1644"/>
      <c r="K61" s="3926">
        <v>1</v>
      </c>
      <c r="L61" s="3977"/>
      <c r="M61" s="1647"/>
      <c r="N61" s="1647"/>
      <c r="O61" s="3344"/>
      <c r="P61" s="3588"/>
    </row>
    <row r="62" spans="1:16" ht="22" customHeight="1" x14ac:dyDescent="0.35">
      <c r="A62" s="5481"/>
      <c r="B62" s="5484"/>
      <c r="C62" s="5487"/>
      <c r="D62" s="3186" t="s">
        <v>4090</v>
      </c>
      <c r="E62" s="3333" t="s">
        <v>714</v>
      </c>
      <c r="F62" s="3334" t="s">
        <v>4091</v>
      </c>
      <c r="G62" s="1650" t="s">
        <v>16</v>
      </c>
      <c r="H62" s="1651"/>
      <c r="I62" s="3335"/>
      <c r="J62" s="1648"/>
      <c r="K62" s="3923">
        <v>1</v>
      </c>
      <c r="L62" s="3974"/>
      <c r="M62" s="1651"/>
      <c r="N62" s="1651"/>
      <c r="O62" s="3335"/>
      <c r="P62" s="3585"/>
    </row>
    <row r="63" spans="1:16" ht="22" customHeight="1" x14ac:dyDescent="0.35">
      <c r="A63" s="5481"/>
      <c r="B63" s="5484"/>
      <c r="C63" s="5487"/>
      <c r="D63" s="3186" t="s">
        <v>4092</v>
      </c>
      <c r="E63" s="3333" t="s">
        <v>714</v>
      </c>
      <c r="F63" s="3334" t="s">
        <v>4093</v>
      </c>
      <c r="G63" s="1650" t="s">
        <v>16</v>
      </c>
      <c r="H63" s="1651"/>
      <c r="I63" s="3335"/>
      <c r="J63" s="1648"/>
      <c r="K63" s="3923">
        <v>1</v>
      </c>
      <c r="L63" s="3974"/>
      <c r="M63" s="1651"/>
      <c r="N63" s="1651"/>
      <c r="O63" s="3335"/>
      <c r="P63" s="3585"/>
    </row>
    <row r="64" spans="1:16" ht="22" customHeight="1" x14ac:dyDescent="0.35">
      <c r="A64" s="5481"/>
      <c r="B64" s="5484"/>
      <c r="C64" s="5487"/>
      <c r="D64" s="3186" t="s">
        <v>4094</v>
      </c>
      <c r="E64" s="3333" t="s">
        <v>714</v>
      </c>
      <c r="F64" s="3334" t="s">
        <v>4095</v>
      </c>
      <c r="G64" s="1650" t="s">
        <v>16</v>
      </c>
      <c r="H64" s="1651"/>
      <c r="I64" s="3335"/>
      <c r="J64" s="1648"/>
      <c r="K64" s="3923">
        <v>1</v>
      </c>
      <c r="L64" s="3974"/>
      <c r="M64" s="1651"/>
      <c r="N64" s="1651"/>
      <c r="O64" s="3335"/>
      <c r="P64" s="3585"/>
    </row>
    <row r="65" spans="1:16" ht="22" customHeight="1" x14ac:dyDescent="0.35">
      <c r="A65" s="5481"/>
      <c r="B65" s="5484"/>
      <c r="C65" s="5487"/>
      <c r="D65" s="3186" t="s">
        <v>4096</v>
      </c>
      <c r="E65" s="3333" t="s">
        <v>714</v>
      </c>
      <c r="F65" s="3334" t="s">
        <v>4097</v>
      </c>
      <c r="G65" s="1650" t="s">
        <v>16</v>
      </c>
      <c r="H65" s="1651"/>
      <c r="I65" s="3335"/>
      <c r="J65" s="1648"/>
      <c r="K65" s="3923">
        <v>1</v>
      </c>
      <c r="L65" s="3974"/>
      <c r="M65" s="1651"/>
      <c r="N65" s="1651"/>
      <c r="O65" s="3335"/>
      <c r="P65" s="3585"/>
    </row>
    <row r="66" spans="1:16" ht="22" customHeight="1" x14ac:dyDescent="0.35">
      <c r="A66" s="5481"/>
      <c r="B66" s="5484"/>
      <c r="C66" s="5487"/>
      <c r="D66" s="3198" t="s">
        <v>4098</v>
      </c>
      <c r="E66" s="3336" t="s">
        <v>714</v>
      </c>
      <c r="F66" s="2929" t="s">
        <v>4099</v>
      </c>
      <c r="G66" s="2901" t="s">
        <v>16</v>
      </c>
      <c r="H66" s="2902"/>
      <c r="I66" s="3337"/>
      <c r="J66" s="2899"/>
      <c r="K66" s="3924">
        <v>1</v>
      </c>
      <c r="L66" s="3975"/>
      <c r="M66" s="2902"/>
      <c r="N66" s="2902"/>
      <c r="O66" s="3337"/>
      <c r="P66" s="3586"/>
    </row>
    <row r="67" spans="1:16" ht="22" customHeight="1" thickBot="1" x14ac:dyDescent="0.4">
      <c r="A67" s="5481"/>
      <c r="B67" s="5484"/>
      <c r="C67" s="5488"/>
      <c r="D67" s="3657" t="s">
        <v>4100</v>
      </c>
      <c r="E67" s="3338" t="s">
        <v>713</v>
      </c>
      <c r="F67" s="3339" t="s">
        <v>3770</v>
      </c>
      <c r="G67" s="3340" t="s">
        <v>16</v>
      </c>
      <c r="H67" s="3341"/>
      <c r="I67" s="3342"/>
      <c r="J67" s="3338"/>
      <c r="K67" s="3925">
        <v>1</v>
      </c>
      <c r="L67" s="3976"/>
      <c r="M67" s="3341"/>
      <c r="N67" s="3341"/>
      <c r="O67" s="3342"/>
      <c r="P67" s="3587"/>
    </row>
    <row r="68" spans="1:16" ht="22" customHeight="1" x14ac:dyDescent="0.35">
      <c r="A68" s="5481"/>
      <c r="B68" s="5484"/>
      <c r="C68" s="5486" t="s">
        <v>4101</v>
      </c>
      <c r="D68" s="3174" t="s">
        <v>4102</v>
      </c>
      <c r="E68" s="2809" t="s">
        <v>714</v>
      </c>
      <c r="F68" s="3345" t="s">
        <v>3773</v>
      </c>
      <c r="G68" s="3346" t="s">
        <v>16</v>
      </c>
      <c r="H68" s="3347"/>
      <c r="I68" s="3348"/>
      <c r="J68" s="3349"/>
      <c r="K68" s="3927">
        <v>1</v>
      </c>
      <c r="L68" s="3978"/>
      <c r="M68" s="3347"/>
      <c r="N68" s="3347"/>
      <c r="O68" s="3348"/>
      <c r="P68" s="3589"/>
    </row>
    <row r="69" spans="1:16" ht="22" customHeight="1" x14ac:dyDescent="0.35">
      <c r="A69" s="5481"/>
      <c r="B69" s="5484"/>
      <c r="C69" s="5487"/>
      <c r="D69" s="3656" t="s">
        <v>4103</v>
      </c>
      <c r="E69" s="3327" t="s">
        <v>714</v>
      </c>
      <c r="F69" s="3328" t="s">
        <v>4104</v>
      </c>
      <c r="G69" s="3329" t="s">
        <v>16</v>
      </c>
      <c r="H69" s="3330"/>
      <c r="I69" s="3331"/>
      <c r="J69" s="3332"/>
      <c r="K69" s="3922">
        <v>1</v>
      </c>
      <c r="L69" s="3973"/>
      <c r="M69" s="3330"/>
      <c r="N69" s="3330"/>
      <c r="O69" s="3331"/>
      <c r="P69" s="3584"/>
    </row>
    <row r="70" spans="1:16" ht="22" customHeight="1" x14ac:dyDescent="0.35">
      <c r="A70" s="5481"/>
      <c r="B70" s="5484"/>
      <c r="C70" s="5487"/>
      <c r="D70" s="3186" t="s">
        <v>4105</v>
      </c>
      <c r="E70" s="3333" t="s">
        <v>714</v>
      </c>
      <c r="F70" s="3334" t="s">
        <v>4106</v>
      </c>
      <c r="G70" s="1650" t="s">
        <v>16</v>
      </c>
      <c r="H70" s="1651"/>
      <c r="I70" s="3335"/>
      <c r="J70" s="1648"/>
      <c r="K70" s="3923">
        <v>1</v>
      </c>
      <c r="L70" s="3974"/>
      <c r="M70" s="1651"/>
      <c r="N70" s="1651"/>
      <c r="O70" s="3335"/>
      <c r="P70" s="3585"/>
    </row>
    <row r="71" spans="1:16" ht="22" customHeight="1" x14ac:dyDescent="0.35">
      <c r="A71" s="5481"/>
      <c r="B71" s="5484"/>
      <c r="C71" s="5487"/>
      <c r="D71" s="3198" t="s">
        <v>4107</v>
      </c>
      <c r="E71" s="3336" t="s">
        <v>714</v>
      </c>
      <c r="F71" s="2929" t="s">
        <v>4108</v>
      </c>
      <c r="G71" s="2901" t="s">
        <v>16</v>
      </c>
      <c r="H71" s="2902"/>
      <c r="I71" s="3337"/>
      <c r="J71" s="2899"/>
      <c r="K71" s="3924">
        <v>1</v>
      </c>
      <c r="L71" s="3975"/>
      <c r="M71" s="2902"/>
      <c r="N71" s="2902"/>
      <c r="O71" s="3337"/>
      <c r="P71" s="3586"/>
    </row>
    <row r="72" spans="1:16" ht="22" customHeight="1" thickBot="1" x14ac:dyDescent="0.4">
      <c r="A72" s="5481"/>
      <c r="B72" s="5484"/>
      <c r="C72" s="5488"/>
      <c r="D72" s="3657" t="s">
        <v>4109</v>
      </c>
      <c r="E72" s="3338" t="s">
        <v>713</v>
      </c>
      <c r="F72" s="3339" t="s">
        <v>3774</v>
      </c>
      <c r="G72" s="3340" t="s">
        <v>16</v>
      </c>
      <c r="H72" s="3341"/>
      <c r="I72" s="3342"/>
      <c r="J72" s="3338"/>
      <c r="K72" s="3925">
        <v>1</v>
      </c>
      <c r="L72" s="3976"/>
      <c r="M72" s="3341"/>
      <c r="N72" s="3341"/>
      <c r="O72" s="3342"/>
      <c r="P72" s="3587"/>
    </row>
    <row r="73" spans="1:16" ht="22" customHeight="1" x14ac:dyDescent="0.35">
      <c r="A73" s="5481"/>
      <c r="B73" s="5484"/>
      <c r="C73" s="5487" t="s">
        <v>4110</v>
      </c>
      <c r="D73" s="3170" t="s">
        <v>4111</v>
      </c>
      <c r="E73" s="2752" t="s">
        <v>714</v>
      </c>
      <c r="F73" s="2753" t="s">
        <v>3716</v>
      </c>
      <c r="G73" s="2754" t="s">
        <v>16</v>
      </c>
      <c r="H73" s="2755"/>
      <c r="I73" s="2756"/>
      <c r="J73" s="3352"/>
      <c r="K73" s="3930">
        <v>1</v>
      </c>
      <c r="L73" s="3981"/>
      <c r="M73" s="2755"/>
      <c r="N73" s="2755"/>
      <c r="O73" s="2756"/>
      <c r="P73" s="3592"/>
    </row>
    <row r="74" spans="1:16" ht="22" customHeight="1" x14ac:dyDescent="0.35">
      <c r="A74" s="5481"/>
      <c r="B74" s="5484"/>
      <c r="C74" s="5487"/>
      <c r="D74" s="3660" t="s">
        <v>4112</v>
      </c>
      <c r="E74" s="3363" t="s">
        <v>714</v>
      </c>
      <c r="F74" s="3364" t="s">
        <v>4113</v>
      </c>
      <c r="G74" s="3365" t="s">
        <v>16</v>
      </c>
      <c r="H74" s="3366"/>
      <c r="I74" s="3367"/>
      <c r="J74" s="3368"/>
      <c r="K74" s="3933">
        <v>1</v>
      </c>
      <c r="L74" s="3984"/>
      <c r="M74" s="3366"/>
      <c r="N74" s="3366"/>
      <c r="O74" s="3367"/>
      <c r="P74" s="3597"/>
    </row>
    <row r="75" spans="1:16" ht="22" customHeight="1" thickBot="1" x14ac:dyDescent="0.4">
      <c r="A75" s="5481"/>
      <c r="B75" s="5485"/>
      <c r="C75" s="5489"/>
      <c r="D75" s="3658" t="s">
        <v>4114</v>
      </c>
      <c r="E75" s="1795" t="s">
        <v>713</v>
      </c>
      <c r="F75" s="3350" t="s">
        <v>3778</v>
      </c>
      <c r="G75" s="1797" t="s">
        <v>16</v>
      </c>
      <c r="H75" s="1798"/>
      <c r="I75" s="1799"/>
      <c r="J75" s="1795"/>
      <c r="K75" s="3928">
        <v>1</v>
      </c>
      <c r="L75" s="3979"/>
      <c r="M75" s="1798"/>
      <c r="N75" s="1798"/>
      <c r="O75" s="1799"/>
      <c r="P75" s="3590"/>
    </row>
    <row r="76" spans="1:16" ht="22" customHeight="1" thickTop="1" thickBot="1" x14ac:dyDescent="0.4">
      <c r="A76" s="5481"/>
      <c r="B76" s="3710" t="s">
        <v>252</v>
      </c>
      <c r="C76" s="3710" t="s">
        <v>252</v>
      </c>
      <c r="D76" s="3661" t="s">
        <v>4115</v>
      </c>
      <c r="E76" s="3369" t="s">
        <v>714</v>
      </c>
      <c r="F76" s="3370" t="s">
        <v>3780</v>
      </c>
      <c r="G76" s="3371" t="s">
        <v>16</v>
      </c>
      <c r="H76" s="3372"/>
      <c r="I76" s="3373"/>
      <c r="J76" s="3374"/>
      <c r="K76" s="3934">
        <v>1</v>
      </c>
      <c r="L76" s="3985"/>
      <c r="M76" s="3372"/>
      <c r="N76" s="3372"/>
      <c r="O76" s="3373"/>
      <c r="P76" s="3598"/>
    </row>
    <row r="77" spans="1:16" ht="22" customHeight="1" thickTop="1" thickBot="1" x14ac:dyDescent="0.4">
      <c r="A77" s="5481"/>
      <c r="B77" s="5483" t="s">
        <v>78</v>
      </c>
      <c r="C77" s="5492" t="s">
        <v>78</v>
      </c>
      <c r="D77" s="3662" t="s">
        <v>4116</v>
      </c>
      <c r="E77" s="3375" t="s">
        <v>714</v>
      </c>
      <c r="F77" s="3376" t="s">
        <v>4117</v>
      </c>
      <c r="G77" s="3377" t="s">
        <v>16</v>
      </c>
      <c r="H77" s="3378"/>
      <c r="I77" s="3379" t="str">
        <f>F16&amp;" + "&amp;F46&amp;" + "&amp;F76</f>
        <v>U1 + U22 + U23</v>
      </c>
      <c r="J77" s="3380"/>
      <c r="K77" s="3920">
        <v>1</v>
      </c>
      <c r="L77" s="3986"/>
      <c r="M77" s="3378"/>
      <c r="N77" s="3378"/>
      <c r="O77" s="3379"/>
      <c r="P77" s="3599"/>
    </row>
    <row r="78" spans="1:16" ht="22" customHeight="1" thickBot="1" x14ac:dyDescent="0.4">
      <c r="A78" s="5482"/>
      <c r="B78" s="5485"/>
      <c r="C78" s="5493"/>
      <c r="D78" s="3663" t="s">
        <v>4118</v>
      </c>
      <c r="E78" s="3381" t="s">
        <v>714</v>
      </c>
      <c r="F78" s="3382" t="s">
        <v>4119</v>
      </c>
      <c r="G78" s="3383" t="s">
        <v>16</v>
      </c>
      <c r="H78" s="3384"/>
      <c r="I78" s="3385"/>
      <c r="J78" s="3386"/>
      <c r="K78" s="3935">
        <v>2</v>
      </c>
      <c r="L78" s="3987"/>
      <c r="M78" s="3384"/>
      <c r="N78" s="3384"/>
      <c r="O78" s="3385"/>
      <c r="P78" s="3600"/>
    </row>
    <row r="79" spans="1:16" ht="22" customHeight="1" thickTop="1" thickBot="1" x14ac:dyDescent="0.4">
      <c r="A79" s="5502" t="s">
        <v>4120</v>
      </c>
      <c r="B79" s="5495" t="s">
        <v>143</v>
      </c>
      <c r="C79" s="3711" t="s">
        <v>78</v>
      </c>
      <c r="D79" s="3193" t="s">
        <v>4121</v>
      </c>
      <c r="E79" s="2818"/>
      <c r="F79" s="2819" t="s">
        <v>4122</v>
      </c>
      <c r="G79" s="2820" t="s">
        <v>16</v>
      </c>
      <c r="H79" s="2821"/>
      <c r="I79" s="2821" t="str">
        <f>F80&amp;" + "&amp;F91</f>
        <v>U43 + U51</v>
      </c>
      <c r="J79" s="3387"/>
      <c r="K79" s="3936">
        <v>1</v>
      </c>
      <c r="L79" s="3988"/>
      <c r="M79" s="2821"/>
      <c r="N79" s="2821"/>
      <c r="O79" s="3722"/>
      <c r="P79" s="3601"/>
    </row>
    <row r="80" spans="1:16" ht="22" customHeight="1" x14ac:dyDescent="0.35">
      <c r="A80" s="5503"/>
      <c r="B80" s="5497"/>
      <c r="C80" s="5501" t="s">
        <v>3050</v>
      </c>
      <c r="D80" s="3183" t="s">
        <v>3329</v>
      </c>
      <c r="E80" s="2833"/>
      <c r="F80" s="2834" t="s">
        <v>3786</v>
      </c>
      <c r="G80" s="2835" t="s">
        <v>16</v>
      </c>
      <c r="H80" s="2836"/>
      <c r="I80" s="2836" t="str">
        <f>F81&amp;" + "&amp;F82&amp;" + "&amp;F84&amp;" + "&amp;F86&amp;" + "&amp;F87&amp;" + "&amp;F88&amp;" + "&amp;F89&amp;" + "&amp;F90</f>
        <v>U44 + U45 + U181 + U174 + U172 + U47 + U48 + U49</v>
      </c>
      <c r="J80" s="2833"/>
      <c r="K80" s="3937">
        <v>1</v>
      </c>
      <c r="L80" s="3183"/>
      <c r="M80" s="2836"/>
      <c r="N80" s="2836"/>
      <c r="O80" s="3723"/>
      <c r="P80" s="3602"/>
    </row>
    <row r="81" spans="1:16" ht="22" customHeight="1" x14ac:dyDescent="0.35">
      <c r="A81" s="5503"/>
      <c r="B81" s="5497"/>
      <c r="C81" s="5499"/>
      <c r="D81" s="3182" t="s">
        <v>3787</v>
      </c>
      <c r="E81" s="2627"/>
      <c r="F81" s="2830" t="s">
        <v>3788</v>
      </c>
      <c r="G81" s="2629" t="s">
        <v>16</v>
      </c>
      <c r="H81" s="2630"/>
      <c r="I81" s="2630"/>
      <c r="J81" s="2627"/>
      <c r="K81" s="3938">
        <v>1</v>
      </c>
      <c r="L81" s="3182"/>
      <c r="M81" s="2630"/>
      <c r="N81" s="2630"/>
      <c r="O81" s="3519"/>
      <c r="P81" s="3603"/>
    </row>
    <row r="82" spans="1:16" ht="22" customHeight="1" x14ac:dyDescent="0.35">
      <c r="A82" s="5503"/>
      <c r="B82" s="5497"/>
      <c r="C82" s="5499"/>
      <c r="D82" s="3196" t="s">
        <v>4123</v>
      </c>
      <c r="E82" s="2637"/>
      <c r="F82" s="2892" t="s">
        <v>4124</v>
      </c>
      <c r="G82" s="2635" t="s">
        <v>16</v>
      </c>
      <c r="H82" s="2636"/>
      <c r="I82" s="2636"/>
      <c r="J82" s="2637"/>
      <c r="K82" s="3939">
        <v>1</v>
      </c>
      <c r="L82" s="3196"/>
      <c r="M82" s="2636"/>
      <c r="N82" s="2636"/>
      <c r="O82" s="2992"/>
      <c r="P82" s="3604"/>
    </row>
    <row r="83" spans="1:16" ht="22" customHeight="1" x14ac:dyDescent="0.35">
      <c r="A83" s="5503"/>
      <c r="B83" s="5497"/>
      <c r="C83" s="5499"/>
      <c r="D83" s="3198" t="s">
        <v>4125</v>
      </c>
      <c r="E83" s="2899"/>
      <c r="F83" s="2900" t="s">
        <v>4126</v>
      </c>
      <c r="G83" s="2901" t="s">
        <v>16</v>
      </c>
      <c r="H83" s="2902"/>
      <c r="I83" s="2902"/>
      <c r="J83" s="2899"/>
      <c r="K83" s="3924">
        <v>1</v>
      </c>
      <c r="L83" s="3975"/>
      <c r="M83" s="2902"/>
      <c r="N83" s="2902"/>
      <c r="O83" s="3337"/>
      <c r="P83" s="3586"/>
    </row>
    <row r="84" spans="1:16" ht="22" customHeight="1" x14ac:dyDescent="0.35">
      <c r="A84" s="5503"/>
      <c r="B84" s="5497"/>
      <c r="C84" s="5499"/>
      <c r="D84" s="3190" t="s">
        <v>4127</v>
      </c>
      <c r="E84" s="2863"/>
      <c r="F84" s="2864" t="s">
        <v>4128</v>
      </c>
      <c r="G84" s="2865" t="s">
        <v>16</v>
      </c>
      <c r="H84" s="2866"/>
      <c r="I84" s="2866"/>
      <c r="J84" s="2863"/>
      <c r="K84" s="3940">
        <v>1</v>
      </c>
      <c r="L84" s="3190"/>
      <c r="M84" s="2866"/>
      <c r="N84" s="2866"/>
      <c r="O84" s="2990"/>
      <c r="P84" s="3605"/>
    </row>
    <row r="85" spans="1:16" ht="22" customHeight="1" x14ac:dyDescent="0.35">
      <c r="A85" s="5503"/>
      <c r="B85" s="5497"/>
      <c r="C85" s="5499"/>
      <c r="D85" s="3198" t="s">
        <v>4129</v>
      </c>
      <c r="E85" s="2899"/>
      <c r="F85" s="2900" t="s">
        <v>4130</v>
      </c>
      <c r="G85" s="2901" t="s">
        <v>16</v>
      </c>
      <c r="H85" s="2902"/>
      <c r="I85" s="2902"/>
      <c r="J85" s="2899"/>
      <c r="K85" s="3924">
        <v>1</v>
      </c>
      <c r="L85" s="3975"/>
      <c r="M85" s="2902"/>
      <c r="N85" s="2902"/>
      <c r="O85" s="3337"/>
      <c r="P85" s="3586"/>
    </row>
    <row r="86" spans="1:16" ht="22" customHeight="1" x14ac:dyDescent="0.35">
      <c r="A86" s="5503"/>
      <c r="B86" s="5497"/>
      <c r="C86" s="5499"/>
      <c r="D86" s="3182" t="s">
        <v>4131</v>
      </c>
      <c r="E86" s="2627"/>
      <c r="F86" s="2830" t="s">
        <v>4132</v>
      </c>
      <c r="G86" s="2629" t="s">
        <v>16</v>
      </c>
      <c r="H86" s="2630"/>
      <c r="I86" s="2630"/>
      <c r="J86" s="2627"/>
      <c r="K86" s="3938">
        <v>1</v>
      </c>
      <c r="L86" s="3182"/>
      <c r="M86" s="2630"/>
      <c r="N86" s="2630"/>
      <c r="O86" s="3519"/>
      <c r="P86" s="3603"/>
    </row>
    <row r="87" spans="1:16" ht="22" customHeight="1" x14ac:dyDescent="0.35">
      <c r="A87" s="5503"/>
      <c r="B87" s="5497"/>
      <c r="C87" s="5499"/>
      <c r="D87" s="3182" t="s">
        <v>4133</v>
      </c>
      <c r="E87" s="2627"/>
      <c r="F87" s="2830" t="s">
        <v>4134</v>
      </c>
      <c r="G87" s="2629" t="s">
        <v>16</v>
      </c>
      <c r="H87" s="2630"/>
      <c r="I87" s="2630"/>
      <c r="J87" s="2627"/>
      <c r="K87" s="3938">
        <v>1</v>
      </c>
      <c r="L87" s="3182"/>
      <c r="M87" s="2630"/>
      <c r="N87" s="2630"/>
      <c r="O87" s="3519"/>
      <c r="P87" s="3603"/>
    </row>
    <row r="88" spans="1:16" ht="22" customHeight="1" x14ac:dyDescent="0.35">
      <c r="A88" s="5503"/>
      <c r="B88" s="5497"/>
      <c r="C88" s="5499"/>
      <c r="D88" s="3182" t="s">
        <v>3339</v>
      </c>
      <c r="E88" s="2627"/>
      <c r="F88" s="2830" t="s">
        <v>4135</v>
      </c>
      <c r="G88" s="2629" t="s">
        <v>16</v>
      </c>
      <c r="H88" s="2630"/>
      <c r="I88" s="2630"/>
      <c r="J88" s="2627"/>
      <c r="K88" s="3938">
        <v>1</v>
      </c>
      <c r="L88" s="3182"/>
      <c r="M88" s="2630"/>
      <c r="N88" s="2630"/>
      <c r="O88" s="3519"/>
      <c r="P88" s="3603"/>
    </row>
    <row r="89" spans="1:16" ht="22" customHeight="1" x14ac:dyDescent="0.35">
      <c r="A89" s="5503"/>
      <c r="B89" s="5497"/>
      <c r="C89" s="5499"/>
      <c r="D89" s="3182" t="s">
        <v>858</v>
      </c>
      <c r="E89" s="2627"/>
      <c r="F89" s="2830" t="s">
        <v>4136</v>
      </c>
      <c r="G89" s="2629" t="s">
        <v>16</v>
      </c>
      <c r="H89" s="2630"/>
      <c r="I89" s="2630"/>
      <c r="J89" s="2627"/>
      <c r="K89" s="3938">
        <v>1</v>
      </c>
      <c r="L89" s="3182"/>
      <c r="M89" s="2630"/>
      <c r="N89" s="2630"/>
      <c r="O89" s="3519"/>
      <c r="P89" s="3603"/>
    </row>
    <row r="90" spans="1:16" ht="22" customHeight="1" thickBot="1" x14ac:dyDescent="0.4">
      <c r="A90" s="5503"/>
      <c r="B90" s="5497"/>
      <c r="C90" s="5500"/>
      <c r="D90" s="3664" t="s">
        <v>3791</v>
      </c>
      <c r="E90" s="3389"/>
      <c r="F90" s="3390" t="s">
        <v>3792</v>
      </c>
      <c r="G90" s="3391" t="s">
        <v>16</v>
      </c>
      <c r="H90" s="3388"/>
      <c r="I90" s="3388"/>
      <c r="J90" s="3389"/>
      <c r="K90" s="3941">
        <v>1</v>
      </c>
      <c r="L90" s="3664"/>
      <c r="M90" s="3388"/>
      <c r="N90" s="3388"/>
      <c r="O90" s="3537"/>
      <c r="P90" s="3606"/>
    </row>
    <row r="91" spans="1:16" ht="22" customHeight="1" thickBot="1" x14ac:dyDescent="0.4">
      <c r="A91" s="5503"/>
      <c r="B91" s="5497"/>
      <c r="C91" s="3310" t="s">
        <v>4137</v>
      </c>
      <c r="D91" s="3665" t="s">
        <v>4138</v>
      </c>
      <c r="E91" s="3229"/>
      <c r="F91" s="3393" t="s">
        <v>3795</v>
      </c>
      <c r="G91" s="3394" t="s">
        <v>16</v>
      </c>
      <c r="H91" s="3392"/>
      <c r="I91" s="3392"/>
      <c r="J91" s="3229"/>
      <c r="K91" s="3940">
        <v>1</v>
      </c>
      <c r="L91" s="3665"/>
      <c r="M91" s="3392"/>
      <c r="N91" s="3392"/>
      <c r="O91" s="3724"/>
      <c r="P91" s="3607"/>
    </row>
    <row r="92" spans="1:16" ht="22" customHeight="1" thickTop="1" thickBot="1" x14ac:dyDescent="0.4">
      <c r="A92" s="5503"/>
      <c r="B92" s="5495" t="s">
        <v>4139</v>
      </c>
      <c r="C92" s="3712" t="s">
        <v>78</v>
      </c>
      <c r="D92" s="3666" t="s">
        <v>4140</v>
      </c>
      <c r="E92" s="3395"/>
      <c r="F92" s="3050" t="s">
        <v>4141</v>
      </c>
      <c r="G92" s="3051" t="s">
        <v>16</v>
      </c>
      <c r="H92" s="3048"/>
      <c r="I92" s="3048" t="str">
        <f>F93&amp;" + "&amp;F94&amp;" + "&amp;F101&amp;" + "&amp;F103</f>
        <v>U300 + U53 + U356 + U357</v>
      </c>
      <c r="J92" s="3049"/>
      <c r="K92" s="3942">
        <v>1</v>
      </c>
      <c r="L92" s="3222"/>
      <c r="M92" s="3048"/>
      <c r="N92" s="3048"/>
      <c r="O92" s="3052"/>
      <c r="P92" s="3608"/>
    </row>
    <row r="93" spans="1:16" ht="22" customHeight="1" thickBot="1" x14ac:dyDescent="0.4">
      <c r="A93" s="5503"/>
      <c r="B93" s="5497"/>
      <c r="C93" s="3713" t="s">
        <v>4142</v>
      </c>
      <c r="D93" s="3667" t="s">
        <v>3065</v>
      </c>
      <c r="E93" s="3397"/>
      <c r="F93" s="3398" t="s">
        <v>3804</v>
      </c>
      <c r="G93" s="3399" t="s">
        <v>16</v>
      </c>
      <c r="H93" s="3396"/>
      <c r="I93" s="3396"/>
      <c r="J93" s="3397"/>
      <c r="K93" s="3943">
        <v>1</v>
      </c>
      <c r="L93" s="3667"/>
      <c r="M93" s="3396"/>
      <c r="N93" s="3396"/>
      <c r="O93" s="3725"/>
      <c r="P93" s="3609"/>
    </row>
    <row r="94" spans="1:16" ht="22" customHeight="1" x14ac:dyDescent="0.35">
      <c r="A94" s="5503"/>
      <c r="B94" s="5497"/>
      <c r="C94" s="5499" t="s">
        <v>1727</v>
      </c>
      <c r="D94" s="3182" t="s">
        <v>3800</v>
      </c>
      <c r="E94" s="2627"/>
      <c r="F94" s="2830" t="s">
        <v>3714</v>
      </c>
      <c r="G94" s="2629" t="s">
        <v>16</v>
      </c>
      <c r="H94" s="2630"/>
      <c r="I94" s="2630"/>
      <c r="J94" s="2627"/>
      <c r="K94" s="3938">
        <v>1</v>
      </c>
      <c r="L94" s="3182"/>
      <c r="M94" s="2630"/>
      <c r="N94" s="2630"/>
      <c r="O94" s="3519"/>
      <c r="P94" s="3603"/>
    </row>
    <row r="95" spans="1:16" ht="22" customHeight="1" x14ac:dyDescent="0.35">
      <c r="A95" s="5503"/>
      <c r="B95" s="5497"/>
      <c r="C95" s="5499"/>
      <c r="D95" s="3668" t="s">
        <v>4143</v>
      </c>
      <c r="E95" s="3400"/>
      <c r="F95" s="3401" t="s">
        <v>4144</v>
      </c>
      <c r="G95" s="3402" t="s">
        <v>16</v>
      </c>
      <c r="H95" s="3403"/>
      <c r="I95" s="3403"/>
      <c r="J95" s="3400"/>
      <c r="K95" s="3944">
        <v>2</v>
      </c>
      <c r="L95" s="3989"/>
      <c r="M95" s="3403"/>
      <c r="N95" s="3403"/>
      <c r="O95" s="3726"/>
      <c r="P95" s="3610"/>
    </row>
    <row r="96" spans="1:16" ht="22" customHeight="1" x14ac:dyDescent="0.35">
      <c r="A96" s="5503"/>
      <c r="B96" s="5497"/>
      <c r="C96" s="5499"/>
      <c r="D96" s="3186" t="s">
        <v>4145</v>
      </c>
      <c r="E96" s="1648"/>
      <c r="F96" s="1649" t="s">
        <v>4146</v>
      </c>
      <c r="G96" s="1650" t="s">
        <v>16</v>
      </c>
      <c r="H96" s="1651"/>
      <c r="I96" s="1651"/>
      <c r="J96" s="1648"/>
      <c r="K96" s="3923">
        <v>1</v>
      </c>
      <c r="L96" s="3974"/>
      <c r="M96" s="1651"/>
      <c r="N96" s="1651"/>
      <c r="O96" s="3335"/>
      <c r="P96" s="3585"/>
    </row>
    <row r="97" spans="1:16" ht="22" customHeight="1" x14ac:dyDescent="0.35">
      <c r="A97" s="5503"/>
      <c r="B97" s="5497"/>
      <c r="C97" s="5499"/>
      <c r="D97" s="3186" t="s">
        <v>4147</v>
      </c>
      <c r="E97" s="1648"/>
      <c r="F97" s="1649" t="s">
        <v>4148</v>
      </c>
      <c r="G97" s="1650" t="s">
        <v>16</v>
      </c>
      <c r="H97" s="1651"/>
      <c r="I97" s="1651"/>
      <c r="J97" s="1648"/>
      <c r="K97" s="3923">
        <v>1</v>
      </c>
      <c r="L97" s="3974"/>
      <c r="M97" s="1651"/>
      <c r="N97" s="1651"/>
      <c r="O97" s="3335"/>
      <c r="P97" s="3585"/>
    </row>
    <row r="98" spans="1:16" ht="22" customHeight="1" x14ac:dyDescent="0.35">
      <c r="A98" s="5503"/>
      <c r="B98" s="5497"/>
      <c r="C98" s="5499"/>
      <c r="D98" s="3186" t="s">
        <v>4149</v>
      </c>
      <c r="E98" s="1648"/>
      <c r="F98" s="1649" t="s">
        <v>4150</v>
      </c>
      <c r="G98" s="1650" t="s">
        <v>16</v>
      </c>
      <c r="H98" s="1651"/>
      <c r="I98" s="1651"/>
      <c r="J98" s="1648"/>
      <c r="K98" s="3923">
        <v>1</v>
      </c>
      <c r="L98" s="3974"/>
      <c r="M98" s="1651"/>
      <c r="N98" s="1651"/>
      <c r="O98" s="3335"/>
      <c r="P98" s="3585"/>
    </row>
    <row r="99" spans="1:16" ht="22" customHeight="1" x14ac:dyDescent="0.35">
      <c r="A99" s="5503"/>
      <c r="B99" s="5497"/>
      <c r="C99" s="5499"/>
      <c r="D99" s="3186" t="s">
        <v>3801</v>
      </c>
      <c r="E99" s="1648"/>
      <c r="F99" s="1649" t="s">
        <v>3802</v>
      </c>
      <c r="G99" s="1650" t="s">
        <v>16</v>
      </c>
      <c r="H99" s="1651"/>
      <c r="I99" s="1651"/>
      <c r="J99" s="1648"/>
      <c r="K99" s="3923">
        <v>1</v>
      </c>
      <c r="L99" s="3974"/>
      <c r="M99" s="1651"/>
      <c r="N99" s="1651"/>
      <c r="O99" s="3335"/>
      <c r="P99" s="3585"/>
    </row>
    <row r="100" spans="1:16" ht="22" customHeight="1" thickBot="1" x14ac:dyDescent="0.4">
      <c r="A100" s="5503"/>
      <c r="B100" s="5497"/>
      <c r="C100" s="5500"/>
      <c r="D100" s="3189" t="s">
        <v>4151</v>
      </c>
      <c r="E100" s="2858"/>
      <c r="F100" s="2859" t="s">
        <v>4152</v>
      </c>
      <c r="G100" s="2860" t="s">
        <v>16</v>
      </c>
      <c r="H100" s="2861"/>
      <c r="I100" s="2861"/>
      <c r="J100" s="2858"/>
      <c r="K100" s="3945">
        <v>1</v>
      </c>
      <c r="L100" s="3990"/>
      <c r="M100" s="2861"/>
      <c r="N100" s="2861"/>
      <c r="O100" s="3727"/>
      <c r="P100" s="3611"/>
    </row>
    <row r="101" spans="1:16" ht="22" customHeight="1" x14ac:dyDescent="0.35">
      <c r="A101" s="5503"/>
      <c r="B101" s="5497"/>
      <c r="C101" s="5499" t="s">
        <v>159</v>
      </c>
      <c r="D101" s="3182" t="s">
        <v>3807</v>
      </c>
      <c r="E101" s="2627"/>
      <c r="F101" s="2830" t="s">
        <v>3808</v>
      </c>
      <c r="G101" s="2629" t="s">
        <v>16</v>
      </c>
      <c r="H101" s="2630"/>
      <c r="I101" s="2630"/>
      <c r="J101" s="2627"/>
      <c r="K101" s="3938">
        <v>1</v>
      </c>
      <c r="L101" s="3182"/>
      <c r="M101" s="2630"/>
      <c r="N101" s="2630"/>
      <c r="O101" s="3519"/>
      <c r="P101" s="3603"/>
    </row>
    <row r="102" spans="1:16" ht="22" customHeight="1" thickBot="1" x14ac:dyDescent="0.4">
      <c r="A102" s="5503"/>
      <c r="B102" s="5497"/>
      <c r="C102" s="5500"/>
      <c r="D102" s="3189" t="s">
        <v>4153</v>
      </c>
      <c r="E102" s="2858"/>
      <c r="F102" s="2859" t="s">
        <v>4154</v>
      </c>
      <c r="G102" s="2860" t="s">
        <v>16</v>
      </c>
      <c r="H102" s="2861"/>
      <c r="I102" s="2861"/>
      <c r="J102" s="2858"/>
      <c r="K102" s="3945">
        <v>1</v>
      </c>
      <c r="L102" s="3990"/>
      <c r="M102" s="2861"/>
      <c r="N102" s="2861"/>
      <c r="O102" s="3727"/>
      <c r="P102" s="3611"/>
    </row>
    <row r="103" spans="1:16" ht="22" customHeight="1" x14ac:dyDescent="0.35">
      <c r="A103" s="5503"/>
      <c r="B103" s="5497"/>
      <c r="C103" s="5499" t="s">
        <v>252</v>
      </c>
      <c r="D103" s="3182" t="s">
        <v>3805</v>
      </c>
      <c r="E103" s="2627"/>
      <c r="F103" s="2830" t="s">
        <v>3806</v>
      </c>
      <c r="G103" s="2629" t="s">
        <v>16</v>
      </c>
      <c r="H103" s="2630"/>
      <c r="I103" s="2630"/>
      <c r="J103" s="2627"/>
      <c r="K103" s="3938">
        <v>1</v>
      </c>
      <c r="L103" s="3182"/>
      <c r="M103" s="2630"/>
      <c r="N103" s="2630"/>
      <c r="O103" s="3519"/>
      <c r="P103" s="3603"/>
    </row>
    <row r="104" spans="1:16" ht="22" customHeight="1" x14ac:dyDescent="0.35">
      <c r="A104" s="5503"/>
      <c r="B104" s="5497"/>
      <c r="C104" s="5499"/>
      <c r="D104" s="3186" t="s">
        <v>4155</v>
      </c>
      <c r="E104" s="1648"/>
      <c r="F104" s="1649" t="s">
        <v>4156</v>
      </c>
      <c r="G104" s="1650" t="s">
        <v>16</v>
      </c>
      <c r="H104" s="1651"/>
      <c r="I104" s="1651"/>
      <c r="J104" s="1648"/>
      <c r="K104" s="3923">
        <v>1</v>
      </c>
      <c r="L104" s="3974"/>
      <c r="M104" s="1651"/>
      <c r="N104" s="1651"/>
      <c r="O104" s="3335"/>
      <c r="P104" s="3585"/>
    </row>
    <row r="105" spans="1:16" ht="22" customHeight="1" thickBot="1" x14ac:dyDescent="0.4">
      <c r="A105" s="5503"/>
      <c r="B105" s="5497"/>
      <c r="C105" s="5500"/>
      <c r="D105" s="3294" t="s">
        <v>4157</v>
      </c>
      <c r="E105" s="3404"/>
      <c r="F105" s="3405" t="s">
        <v>4158</v>
      </c>
      <c r="G105" s="3406" t="s">
        <v>16</v>
      </c>
      <c r="H105" s="3407"/>
      <c r="I105" s="3407"/>
      <c r="J105" s="3404"/>
      <c r="K105" s="3946">
        <v>1</v>
      </c>
      <c r="L105" s="3991"/>
      <c r="M105" s="3407"/>
      <c r="N105" s="3407"/>
      <c r="O105" s="3728"/>
      <c r="P105" s="3612"/>
    </row>
    <row r="106" spans="1:16" ht="22" customHeight="1" thickBot="1" x14ac:dyDescent="0.4">
      <c r="A106" s="5503"/>
      <c r="B106" s="5497"/>
      <c r="C106" s="3714" t="s">
        <v>4159</v>
      </c>
      <c r="D106" s="3669" t="s">
        <v>4160</v>
      </c>
      <c r="E106" s="3409"/>
      <c r="F106" s="3410" t="s">
        <v>4161</v>
      </c>
      <c r="G106" s="3411" t="s">
        <v>16</v>
      </c>
      <c r="H106" s="3412"/>
      <c r="I106" s="3412"/>
      <c r="J106" s="3408"/>
      <c r="K106" s="3947">
        <v>2</v>
      </c>
      <c r="L106" s="3992"/>
      <c r="M106" s="3412"/>
      <c r="N106" s="3412"/>
      <c r="O106" s="3729"/>
      <c r="P106" s="3613"/>
    </row>
    <row r="107" spans="1:16" ht="22" customHeight="1" thickTop="1" thickBot="1" x14ac:dyDescent="0.4">
      <c r="A107" s="5503"/>
      <c r="B107" s="5495" t="s">
        <v>4162</v>
      </c>
      <c r="C107" s="3711" t="s">
        <v>78</v>
      </c>
      <c r="D107" s="3670" t="s">
        <v>4163</v>
      </c>
      <c r="E107" s="2818"/>
      <c r="F107" s="2819" t="s">
        <v>3811</v>
      </c>
      <c r="G107" s="2820" t="s">
        <v>16</v>
      </c>
      <c r="H107" s="2821"/>
      <c r="I107" s="2821" t="str">
        <f>F108&amp;" + "&amp;F118&amp;" + "&amp;F121&amp;" + "&amp;F122</f>
        <v>U63 + U72 + U71 + U361</v>
      </c>
      <c r="J107" s="3387"/>
      <c r="K107" s="3936">
        <v>1</v>
      </c>
      <c r="L107" s="3988"/>
      <c r="M107" s="2821"/>
      <c r="N107" s="2821"/>
      <c r="O107" s="3722"/>
      <c r="P107" s="3601"/>
    </row>
    <row r="108" spans="1:16" ht="22" customHeight="1" thickBot="1" x14ac:dyDescent="0.4">
      <c r="A108" s="5503"/>
      <c r="B108" s="5497"/>
      <c r="C108" s="5494" t="s">
        <v>1727</v>
      </c>
      <c r="D108" s="3184" t="s">
        <v>3814</v>
      </c>
      <c r="E108" s="2843"/>
      <c r="F108" s="2844" t="s">
        <v>3715</v>
      </c>
      <c r="G108" s="2845" t="s">
        <v>16</v>
      </c>
      <c r="H108" s="2846"/>
      <c r="I108" s="2846"/>
      <c r="J108" s="2843"/>
      <c r="K108" s="3948">
        <v>1</v>
      </c>
      <c r="L108" s="3184"/>
      <c r="M108" s="2846"/>
      <c r="N108" s="2846"/>
      <c r="O108" s="2983"/>
      <c r="P108" s="3614"/>
    </row>
    <row r="109" spans="1:16" ht="22" customHeight="1" thickBot="1" x14ac:dyDescent="0.4">
      <c r="A109" s="5503"/>
      <c r="B109" s="5497"/>
      <c r="C109" s="5494"/>
      <c r="D109" s="3668" t="s">
        <v>4164</v>
      </c>
      <c r="E109" s="3400"/>
      <c r="F109" s="3401" t="s">
        <v>4165</v>
      </c>
      <c r="G109" s="3402" t="s">
        <v>16</v>
      </c>
      <c r="H109" s="3403"/>
      <c r="I109" s="3403"/>
      <c r="J109" s="3400"/>
      <c r="K109" s="3944">
        <v>2</v>
      </c>
      <c r="L109" s="3989"/>
      <c r="M109" s="3403"/>
      <c r="N109" s="3403"/>
      <c r="O109" s="3726"/>
      <c r="P109" s="3610"/>
    </row>
    <row r="110" spans="1:16" ht="22" customHeight="1" thickBot="1" x14ac:dyDescent="0.4">
      <c r="A110" s="5503"/>
      <c r="B110" s="5497"/>
      <c r="C110" s="5494"/>
      <c r="D110" s="3186" t="s">
        <v>4145</v>
      </c>
      <c r="E110" s="1648"/>
      <c r="F110" s="1649" t="s">
        <v>4166</v>
      </c>
      <c r="G110" s="1650" t="s">
        <v>16</v>
      </c>
      <c r="H110" s="1651"/>
      <c r="I110" s="1651"/>
      <c r="J110" s="1648"/>
      <c r="K110" s="3923">
        <v>1</v>
      </c>
      <c r="L110" s="3974"/>
      <c r="M110" s="1651"/>
      <c r="N110" s="1651"/>
      <c r="O110" s="3335"/>
      <c r="P110" s="3585"/>
    </row>
    <row r="111" spans="1:16" ht="22" customHeight="1" thickBot="1" x14ac:dyDescent="0.4">
      <c r="A111" s="5503"/>
      <c r="B111" s="5497"/>
      <c r="C111" s="5494"/>
      <c r="D111" s="3186" t="s">
        <v>4147</v>
      </c>
      <c r="E111" s="1648"/>
      <c r="F111" s="1649" t="s">
        <v>4167</v>
      </c>
      <c r="G111" s="1650" t="s">
        <v>16</v>
      </c>
      <c r="H111" s="1651"/>
      <c r="I111" s="1651"/>
      <c r="J111" s="1648"/>
      <c r="K111" s="3923">
        <v>1</v>
      </c>
      <c r="L111" s="3974"/>
      <c r="M111" s="1651"/>
      <c r="N111" s="1651"/>
      <c r="O111" s="3335"/>
      <c r="P111" s="3585"/>
    </row>
    <row r="112" spans="1:16" ht="22" customHeight="1" thickBot="1" x14ac:dyDescent="0.4">
      <c r="A112" s="5503"/>
      <c r="B112" s="5497"/>
      <c r="C112" s="5494"/>
      <c r="D112" s="3186" t="s">
        <v>4149</v>
      </c>
      <c r="E112" s="1648"/>
      <c r="F112" s="1649" t="s">
        <v>4168</v>
      </c>
      <c r="G112" s="1650" t="s">
        <v>16</v>
      </c>
      <c r="H112" s="1651"/>
      <c r="I112" s="1651"/>
      <c r="J112" s="1648"/>
      <c r="K112" s="3923">
        <v>1</v>
      </c>
      <c r="L112" s="3974"/>
      <c r="M112" s="1651"/>
      <c r="N112" s="1651"/>
      <c r="O112" s="3335"/>
      <c r="P112" s="3585"/>
    </row>
    <row r="113" spans="1:16" ht="22" customHeight="1" thickBot="1" x14ac:dyDescent="0.4">
      <c r="A113" s="5503"/>
      <c r="B113" s="5497"/>
      <c r="C113" s="5494"/>
      <c r="D113" s="3186" t="s">
        <v>4169</v>
      </c>
      <c r="E113" s="1648"/>
      <c r="F113" s="1649" t="s">
        <v>4170</v>
      </c>
      <c r="G113" s="1650" t="s">
        <v>16</v>
      </c>
      <c r="H113" s="1651"/>
      <c r="I113" s="1651"/>
      <c r="J113" s="1648"/>
      <c r="K113" s="3923">
        <v>1</v>
      </c>
      <c r="L113" s="3974"/>
      <c r="M113" s="1651"/>
      <c r="N113" s="1651"/>
      <c r="O113" s="3335"/>
      <c r="P113" s="3585"/>
    </row>
    <row r="114" spans="1:16" ht="22" customHeight="1" thickBot="1" x14ac:dyDescent="0.4">
      <c r="A114" s="5503"/>
      <c r="B114" s="5497"/>
      <c r="C114" s="5494"/>
      <c r="D114" s="3186" t="s">
        <v>3801</v>
      </c>
      <c r="E114" s="1648"/>
      <c r="F114" s="1649" t="s">
        <v>3819</v>
      </c>
      <c r="G114" s="1650" t="s">
        <v>16</v>
      </c>
      <c r="H114" s="1651"/>
      <c r="I114" s="1651"/>
      <c r="J114" s="1648"/>
      <c r="K114" s="3923">
        <v>1</v>
      </c>
      <c r="L114" s="3974"/>
      <c r="M114" s="1651"/>
      <c r="N114" s="1651"/>
      <c r="O114" s="3335"/>
      <c r="P114" s="3585"/>
    </row>
    <row r="115" spans="1:16" ht="22" customHeight="1" thickBot="1" x14ac:dyDescent="0.4">
      <c r="A115" s="5503"/>
      <c r="B115" s="5497"/>
      <c r="C115" s="5494"/>
      <c r="D115" s="3186" t="s">
        <v>3815</v>
      </c>
      <c r="E115" s="1648"/>
      <c r="F115" s="1649" t="s">
        <v>3816</v>
      </c>
      <c r="G115" s="1650" t="s">
        <v>16</v>
      </c>
      <c r="H115" s="1651"/>
      <c r="I115" s="1651"/>
      <c r="J115" s="1648"/>
      <c r="K115" s="3923">
        <v>1</v>
      </c>
      <c r="L115" s="3974"/>
      <c r="M115" s="1651"/>
      <c r="N115" s="1651"/>
      <c r="O115" s="3335"/>
      <c r="P115" s="3585"/>
    </row>
    <row r="116" spans="1:16" ht="22" customHeight="1" thickBot="1" x14ac:dyDescent="0.4">
      <c r="A116" s="5503"/>
      <c r="B116" s="5497"/>
      <c r="C116" s="5494"/>
      <c r="D116" s="3186" t="s">
        <v>4171</v>
      </c>
      <c r="E116" s="1648"/>
      <c r="F116" s="1649" t="s">
        <v>3818</v>
      </c>
      <c r="G116" s="1650" t="s">
        <v>16</v>
      </c>
      <c r="H116" s="1651"/>
      <c r="I116" s="1651"/>
      <c r="J116" s="1648"/>
      <c r="K116" s="3923">
        <v>1</v>
      </c>
      <c r="L116" s="3974"/>
      <c r="M116" s="1651"/>
      <c r="N116" s="1651"/>
      <c r="O116" s="3335"/>
      <c r="P116" s="3585"/>
    </row>
    <row r="117" spans="1:16" ht="22" customHeight="1" thickBot="1" x14ac:dyDescent="0.4">
      <c r="A117" s="5503"/>
      <c r="B117" s="5497"/>
      <c r="C117" s="5494"/>
      <c r="D117" s="3189" t="s">
        <v>4172</v>
      </c>
      <c r="E117" s="2858"/>
      <c r="F117" s="2859" t="s">
        <v>4173</v>
      </c>
      <c r="G117" s="2860" t="s">
        <v>16</v>
      </c>
      <c r="H117" s="2861"/>
      <c r="I117" s="2861"/>
      <c r="J117" s="2858"/>
      <c r="K117" s="3945">
        <v>1</v>
      </c>
      <c r="L117" s="3990"/>
      <c r="M117" s="2861"/>
      <c r="N117" s="2861"/>
      <c r="O117" s="3727"/>
      <c r="P117" s="3611"/>
    </row>
    <row r="118" spans="1:16" ht="22" customHeight="1" thickBot="1" x14ac:dyDescent="0.4">
      <c r="A118" s="5503"/>
      <c r="B118" s="5497"/>
      <c r="C118" s="5494" t="s">
        <v>159</v>
      </c>
      <c r="D118" s="3184" t="s">
        <v>3824</v>
      </c>
      <c r="E118" s="2843"/>
      <c r="F118" s="2844" t="s">
        <v>3825</v>
      </c>
      <c r="G118" s="2845" t="s">
        <v>16</v>
      </c>
      <c r="H118" s="2846"/>
      <c r="I118" s="2846"/>
      <c r="J118" s="2843"/>
      <c r="K118" s="3948">
        <v>1</v>
      </c>
      <c r="L118" s="3184"/>
      <c r="M118" s="2846"/>
      <c r="N118" s="2846"/>
      <c r="O118" s="2983"/>
      <c r="P118" s="3614"/>
    </row>
    <row r="119" spans="1:16" ht="22" customHeight="1" thickBot="1" x14ac:dyDescent="0.4">
      <c r="A119" s="5503"/>
      <c r="B119" s="5497"/>
      <c r="C119" s="5494"/>
      <c r="D119" s="3186" t="s">
        <v>4174</v>
      </c>
      <c r="E119" s="1648"/>
      <c r="F119" s="1649" t="s">
        <v>4175</v>
      </c>
      <c r="G119" s="1650" t="s">
        <v>16</v>
      </c>
      <c r="H119" s="1651"/>
      <c r="I119" s="1651"/>
      <c r="J119" s="1648"/>
      <c r="K119" s="3923">
        <v>1</v>
      </c>
      <c r="L119" s="3974"/>
      <c r="M119" s="1651"/>
      <c r="N119" s="1651"/>
      <c r="O119" s="3335"/>
      <c r="P119" s="3585"/>
    </row>
    <row r="120" spans="1:16" ht="22" customHeight="1" thickBot="1" x14ac:dyDescent="0.4">
      <c r="A120" s="5503"/>
      <c r="B120" s="5497"/>
      <c r="C120" s="5494"/>
      <c r="D120" s="3189" t="s">
        <v>4176</v>
      </c>
      <c r="E120" s="2858"/>
      <c r="F120" s="2859" t="s">
        <v>4177</v>
      </c>
      <c r="G120" s="2860" t="s">
        <v>16</v>
      </c>
      <c r="H120" s="2861"/>
      <c r="I120" s="2861"/>
      <c r="J120" s="2858"/>
      <c r="K120" s="3945">
        <v>1</v>
      </c>
      <c r="L120" s="3990"/>
      <c r="M120" s="2861"/>
      <c r="N120" s="2861"/>
      <c r="O120" s="3727"/>
      <c r="P120" s="3611"/>
    </row>
    <row r="121" spans="1:16" ht="22" customHeight="1" thickBot="1" x14ac:dyDescent="0.4">
      <c r="A121" s="5503"/>
      <c r="B121" s="5497"/>
      <c r="C121" s="5494" t="s">
        <v>4178</v>
      </c>
      <c r="D121" s="3210" t="s">
        <v>1756</v>
      </c>
      <c r="E121" s="2974"/>
      <c r="F121" s="2975" t="s">
        <v>3821</v>
      </c>
      <c r="G121" s="2976" t="s">
        <v>16</v>
      </c>
      <c r="H121" s="2973"/>
      <c r="I121" s="2973"/>
      <c r="J121" s="2974"/>
      <c r="K121" s="3937">
        <v>1</v>
      </c>
      <c r="L121" s="3210"/>
      <c r="M121" s="2973"/>
      <c r="N121" s="2973"/>
      <c r="O121" s="3730"/>
      <c r="P121" s="3615"/>
    </row>
    <row r="122" spans="1:16" ht="22" customHeight="1" thickBot="1" x14ac:dyDescent="0.4">
      <c r="A122" s="5503"/>
      <c r="B122" s="5497"/>
      <c r="C122" s="5494"/>
      <c r="D122" s="3182" t="s">
        <v>3822</v>
      </c>
      <c r="E122" s="2863"/>
      <c r="F122" s="2864" t="s">
        <v>3823</v>
      </c>
      <c r="G122" s="2865" t="s">
        <v>16</v>
      </c>
      <c r="H122" s="2866"/>
      <c r="I122" s="2866"/>
      <c r="J122" s="2863"/>
      <c r="K122" s="3940">
        <v>1</v>
      </c>
      <c r="L122" s="3190"/>
      <c r="M122" s="2866"/>
      <c r="N122" s="2866"/>
      <c r="O122" s="2990"/>
      <c r="P122" s="3605"/>
    </row>
    <row r="123" spans="1:16" ht="22" customHeight="1" thickBot="1" x14ac:dyDescent="0.4">
      <c r="A123" s="5503"/>
      <c r="B123" s="5497"/>
      <c r="C123" s="5494"/>
      <c r="D123" s="3186" t="s">
        <v>4179</v>
      </c>
      <c r="E123" s="1648"/>
      <c r="F123" s="1649" t="s">
        <v>4180</v>
      </c>
      <c r="G123" s="1650" t="s">
        <v>16</v>
      </c>
      <c r="H123" s="1651"/>
      <c r="I123" s="1651"/>
      <c r="J123" s="1648"/>
      <c r="K123" s="3923">
        <v>1</v>
      </c>
      <c r="L123" s="3974"/>
      <c r="M123" s="1651"/>
      <c r="N123" s="1651"/>
      <c r="O123" s="3335"/>
      <c r="P123" s="3585"/>
    </row>
    <row r="124" spans="1:16" ht="22" customHeight="1" thickBot="1" x14ac:dyDescent="0.4">
      <c r="A124" s="5503"/>
      <c r="B124" s="5497"/>
      <c r="C124" s="5494"/>
      <c r="D124" s="3186" t="s">
        <v>4181</v>
      </c>
      <c r="E124" s="1648"/>
      <c r="F124" s="1649" t="s">
        <v>4182</v>
      </c>
      <c r="G124" s="1650" t="s">
        <v>16</v>
      </c>
      <c r="H124" s="1651"/>
      <c r="I124" s="1651"/>
      <c r="J124" s="1648"/>
      <c r="K124" s="3923">
        <v>1</v>
      </c>
      <c r="L124" s="3974"/>
      <c r="M124" s="1651"/>
      <c r="N124" s="1651"/>
      <c r="O124" s="3335"/>
      <c r="P124" s="3585"/>
    </row>
    <row r="125" spans="1:16" ht="22" customHeight="1" thickBot="1" x14ac:dyDescent="0.4">
      <c r="A125" s="5503"/>
      <c r="B125" s="5497"/>
      <c r="C125" s="5494"/>
      <c r="D125" s="3186" t="s">
        <v>4183</v>
      </c>
      <c r="E125" s="1648"/>
      <c r="F125" s="1649" t="s">
        <v>4184</v>
      </c>
      <c r="G125" s="1650" t="s">
        <v>16</v>
      </c>
      <c r="H125" s="1651"/>
      <c r="I125" s="1651"/>
      <c r="J125" s="1648"/>
      <c r="K125" s="3923">
        <v>1</v>
      </c>
      <c r="L125" s="3974"/>
      <c r="M125" s="1651"/>
      <c r="N125" s="1651"/>
      <c r="O125" s="3335"/>
      <c r="P125" s="3585"/>
    </row>
    <row r="126" spans="1:16" ht="22" customHeight="1" thickBot="1" x14ac:dyDescent="0.4">
      <c r="A126" s="5503"/>
      <c r="B126" s="5497"/>
      <c r="C126" s="5494"/>
      <c r="D126" s="3189" t="s">
        <v>4185</v>
      </c>
      <c r="E126" s="2858"/>
      <c r="F126" s="2859" t="s">
        <v>4186</v>
      </c>
      <c r="G126" s="2860" t="s">
        <v>16</v>
      </c>
      <c r="H126" s="2861"/>
      <c r="I126" s="2861"/>
      <c r="J126" s="2858"/>
      <c r="K126" s="3945">
        <v>1</v>
      </c>
      <c r="L126" s="3990"/>
      <c r="M126" s="2861"/>
      <c r="N126" s="2861"/>
      <c r="O126" s="3727"/>
      <c r="P126" s="3611"/>
    </row>
    <row r="127" spans="1:16" ht="22" customHeight="1" thickBot="1" x14ac:dyDescent="0.4">
      <c r="A127" s="5503"/>
      <c r="B127" s="5497"/>
      <c r="C127" s="3715" t="s">
        <v>4159</v>
      </c>
      <c r="D127" s="3671" t="s">
        <v>4187</v>
      </c>
      <c r="E127" s="3414"/>
      <c r="F127" s="3415" t="s">
        <v>4188</v>
      </c>
      <c r="G127" s="3416" t="s">
        <v>16</v>
      </c>
      <c r="H127" s="3417"/>
      <c r="I127" s="3417"/>
      <c r="J127" s="3413"/>
      <c r="K127" s="3949">
        <v>2</v>
      </c>
      <c r="L127" s="3993"/>
      <c r="M127" s="3417"/>
      <c r="N127" s="3417"/>
      <c r="O127" s="3731"/>
      <c r="P127" s="3616"/>
    </row>
    <row r="128" spans="1:16" ht="22" customHeight="1" thickTop="1" thickBot="1" x14ac:dyDescent="0.4">
      <c r="A128" s="5503"/>
      <c r="B128" s="3710" t="s">
        <v>252</v>
      </c>
      <c r="C128" s="3716" t="s">
        <v>252</v>
      </c>
      <c r="D128" s="3672" t="s">
        <v>4189</v>
      </c>
      <c r="E128" s="3418"/>
      <c r="F128" s="3419" t="s">
        <v>3827</v>
      </c>
      <c r="G128" s="3420" t="s">
        <v>16</v>
      </c>
      <c r="H128" s="3421"/>
      <c r="I128" s="3421"/>
      <c r="J128" s="3418"/>
      <c r="K128" s="3950">
        <v>1</v>
      </c>
      <c r="L128" s="3672"/>
      <c r="M128" s="3421"/>
      <c r="N128" s="3421"/>
      <c r="O128" s="3732"/>
      <c r="P128" s="3617"/>
    </row>
    <row r="129" spans="1:16" ht="22" customHeight="1" thickTop="1" thickBot="1" x14ac:dyDescent="0.4">
      <c r="A129" s="5503"/>
      <c r="B129" s="5483" t="s">
        <v>78</v>
      </c>
      <c r="C129" s="5492" t="s">
        <v>78</v>
      </c>
      <c r="D129" s="3673" t="s">
        <v>4190</v>
      </c>
      <c r="E129" s="3423"/>
      <c r="F129" s="3424" t="s">
        <v>3709</v>
      </c>
      <c r="G129" s="3425" t="s">
        <v>16</v>
      </c>
      <c r="H129" s="3426"/>
      <c r="I129" s="3426" t="s">
        <v>4191</v>
      </c>
      <c r="J129" s="3422"/>
      <c r="K129" s="3951">
        <v>1</v>
      </c>
      <c r="L129" s="3994"/>
      <c r="M129" s="3426"/>
      <c r="N129" s="3426"/>
      <c r="O129" s="3733"/>
      <c r="P129" s="3618"/>
    </row>
    <row r="130" spans="1:16" ht="22" customHeight="1" thickBot="1" x14ac:dyDescent="0.4">
      <c r="A130" s="5504"/>
      <c r="B130" s="5485"/>
      <c r="C130" s="5493"/>
      <c r="D130" s="3674" t="s">
        <v>4192</v>
      </c>
      <c r="E130" s="3428"/>
      <c r="F130" s="3429" t="s">
        <v>4193</v>
      </c>
      <c r="G130" s="3430" t="s">
        <v>16</v>
      </c>
      <c r="H130" s="3431"/>
      <c r="I130" s="3431"/>
      <c r="J130" s="3427"/>
      <c r="K130" s="3952">
        <v>2</v>
      </c>
      <c r="L130" s="3995"/>
      <c r="M130" s="3431"/>
      <c r="N130" s="3431"/>
      <c r="O130" s="3734"/>
      <c r="P130" s="3619"/>
    </row>
    <row r="131" spans="1:16" ht="22" customHeight="1" thickTop="1" x14ac:dyDescent="0.35">
      <c r="A131" s="5495" t="s">
        <v>252</v>
      </c>
      <c r="B131" s="3717" t="s">
        <v>3437</v>
      </c>
      <c r="C131" s="3715"/>
      <c r="D131" s="3194" t="s">
        <v>3438</v>
      </c>
      <c r="E131" s="2885"/>
      <c r="F131" s="2932" t="s">
        <v>4194</v>
      </c>
      <c r="G131" s="2887" t="s">
        <v>16</v>
      </c>
      <c r="H131" s="2884"/>
      <c r="I131" s="2884"/>
      <c r="J131" s="2885"/>
      <c r="K131" s="3953">
        <v>1</v>
      </c>
      <c r="L131" s="3194"/>
      <c r="M131" s="2884"/>
      <c r="N131" s="2884"/>
      <c r="O131" s="2984"/>
      <c r="P131" s="3620"/>
    </row>
    <row r="132" spans="1:16" ht="22" customHeight="1" thickBot="1" x14ac:dyDescent="0.4">
      <c r="A132" s="5496"/>
      <c r="B132" s="3311" t="s">
        <v>3440</v>
      </c>
      <c r="C132" s="3311"/>
      <c r="D132" s="3195" t="s">
        <v>3441</v>
      </c>
      <c r="E132" s="2890"/>
      <c r="F132" s="2891" t="s">
        <v>3718</v>
      </c>
      <c r="G132" s="2592" t="s">
        <v>16</v>
      </c>
      <c r="H132" s="2593"/>
      <c r="I132" s="2593"/>
      <c r="J132" s="2594"/>
      <c r="K132" s="3954">
        <v>1</v>
      </c>
      <c r="L132" s="3996"/>
      <c r="M132" s="2593"/>
      <c r="N132" s="2593"/>
      <c r="O132" s="2590"/>
      <c r="P132" s="3621"/>
    </row>
    <row r="133" spans="1:16" ht="22" customHeight="1" thickTop="1" x14ac:dyDescent="0.35">
      <c r="A133" s="5495" t="s">
        <v>14</v>
      </c>
      <c r="B133" s="5495" t="s">
        <v>4195</v>
      </c>
      <c r="C133" s="5498" t="s">
        <v>2759</v>
      </c>
      <c r="D133" s="3204" t="s">
        <v>532</v>
      </c>
      <c r="E133" s="2945"/>
      <c r="F133" s="3432" t="s">
        <v>1366</v>
      </c>
      <c r="G133" s="2947" t="s">
        <v>16</v>
      </c>
      <c r="H133" s="2944"/>
      <c r="I133" s="2944"/>
      <c r="J133" s="2945"/>
      <c r="K133" s="3955">
        <v>1</v>
      </c>
      <c r="L133" s="3204"/>
      <c r="M133" s="2944"/>
      <c r="N133" s="2944"/>
      <c r="O133" s="3735"/>
      <c r="P133" s="3622"/>
    </row>
    <row r="134" spans="1:16" ht="22" customHeight="1" x14ac:dyDescent="0.35">
      <c r="A134" s="5497"/>
      <c r="B134" s="5497"/>
      <c r="C134" s="5499"/>
      <c r="D134" s="3186" t="s">
        <v>4196</v>
      </c>
      <c r="E134" s="1648"/>
      <c r="F134" s="3433" t="s">
        <v>4197</v>
      </c>
      <c r="G134" s="1650" t="s">
        <v>16</v>
      </c>
      <c r="H134" s="1651"/>
      <c r="I134" s="1651"/>
      <c r="J134" s="1648"/>
      <c r="K134" s="3923">
        <v>1</v>
      </c>
      <c r="L134" s="3974"/>
      <c r="M134" s="1651"/>
      <c r="N134" s="1651"/>
      <c r="O134" s="3335"/>
      <c r="P134" s="3585"/>
    </row>
    <row r="135" spans="1:16" ht="22" customHeight="1" x14ac:dyDescent="0.35">
      <c r="A135" s="5497"/>
      <c r="B135" s="5497"/>
      <c r="C135" s="5499"/>
      <c r="D135" s="3205" t="s">
        <v>4198</v>
      </c>
      <c r="E135" s="2894"/>
      <c r="F135" s="3434" t="s">
        <v>1375</v>
      </c>
      <c r="G135" s="2896" t="s">
        <v>16</v>
      </c>
      <c r="H135" s="2897"/>
      <c r="I135" s="2897"/>
      <c r="J135" s="2894"/>
      <c r="K135" s="3956">
        <v>1</v>
      </c>
      <c r="L135" s="3205"/>
      <c r="M135" s="2897"/>
      <c r="N135" s="2897"/>
      <c r="O135" s="2995"/>
      <c r="P135" s="3623"/>
    </row>
    <row r="136" spans="1:16" ht="22" customHeight="1" thickBot="1" x14ac:dyDescent="0.4">
      <c r="A136" s="5497"/>
      <c r="B136" s="5497"/>
      <c r="C136" s="5500"/>
      <c r="D136" s="3675" t="s">
        <v>4199</v>
      </c>
      <c r="E136" s="3436"/>
      <c r="F136" s="3437" t="s">
        <v>3696</v>
      </c>
      <c r="G136" s="3438" t="s">
        <v>16</v>
      </c>
      <c r="H136" s="3435"/>
      <c r="I136" s="3435" t="str">
        <f>F133&amp;" + "&amp;F135</f>
        <v>Q1 + Q3</v>
      </c>
      <c r="J136" s="3436"/>
      <c r="K136" s="3943">
        <v>1</v>
      </c>
      <c r="L136" s="3675"/>
      <c r="M136" s="3435"/>
      <c r="N136" s="3435"/>
      <c r="O136" s="3736"/>
      <c r="P136" s="3624"/>
    </row>
    <row r="137" spans="1:16" ht="22" customHeight="1" thickBot="1" x14ac:dyDescent="0.4">
      <c r="A137" s="5497"/>
      <c r="B137" s="5497"/>
      <c r="C137" s="3313" t="s">
        <v>2762</v>
      </c>
      <c r="D137" s="3676" t="s">
        <v>3832</v>
      </c>
      <c r="E137" s="3440"/>
      <c r="F137" s="3441" t="s">
        <v>1377</v>
      </c>
      <c r="G137" s="3442" t="s">
        <v>16</v>
      </c>
      <c r="H137" s="3439"/>
      <c r="I137" s="3439"/>
      <c r="J137" s="3440"/>
      <c r="K137" s="3951">
        <v>1</v>
      </c>
      <c r="L137" s="3676"/>
      <c r="M137" s="3439"/>
      <c r="N137" s="3439"/>
      <c r="O137" s="3737"/>
      <c r="P137" s="3625"/>
    </row>
    <row r="138" spans="1:16" ht="22" customHeight="1" thickBot="1" x14ac:dyDescent="0.4">
      <c r="A138" s="5497"/>
      <c r="B138" s="5497"/>
      <c r="C138" s="3713" t="s">
        <v>3478</v>
      </c>
      <c r="D138" s="3677" t="s">
        <v>4200</v>
      </c>
      <c r="E138" s="3444"/>
      <c r="F138" s="3445" t="s">
        <v>4201</v>
      </c>
      <c r="G138" s="3446" t="s">
        <v>16</v>
      </c>
      <c r="H138" s="3443"/>
      <c r="I138" s="3443" t="str">
        <f>F136&amp;" - "&amp;F137</f>
        <v>Q93 - Q5</v>
      </c>
      <c r="J138" s="3444"/>
      <c r="K138" s="3943">
        <v>1</v>
      </c>
      <c r="L138" s="3677"/>
      <c r="M138" s="3443"/>
      <c r="N138" s="3443"/>
      <c r="O138" s="3738"/>
      <c r="P138" s="3626"/>
    </row>
    <row r="139" spans="1:16" ht="22" customHeight="1" x14ac:dyDescent="0.35">
      <c r="A139" s="5497"/>
      <c r="B139" s="5497"/>
      <c r="C139" s="5501" t="s">
        <v>4202</v>
      </c>
      <c r="D139" s="3182" t="s">
        <v>3835</v>
      </c>
      <c r="E139" s="2627"/>
      <c r="F139" s="3447" t="s">
        <v>1378</v>
      </c>
      <c r="G139" s="2629" t="s">
        <v>16</v>
      </c>
      <c r="H139" s="2630"/>
      <c r="I139" s="2630"/>
      <c r="J139" s="2627"/>
      <c r="K139" s="3938">
        <v>1</v>
      </c>
      <c r="L139" s="3182"/>
      <c r="M139" s="2630"/>
      <c r="N139" s="2630"/>
      <c r="O139" s="3519"/>
      <c r="P139" s="3603"/>
    </row>
    <row r="140" spans="1:16" ht="22" customHeight="1" x14ac:dyDescent="0.35">
      <c r="A140" s="5497"/>
      <c r="B140" s="5497"/>
      <c r="C140" s="5499"/>
      <c r="D140" s="3186" t="s">
        <v>4203</v>
      </c>
      <c r="E140" s="1648"/>
      <c r="F140" s="3433" t="s">
        <v>4204</v>
      </c>
      <c r="G140" s="1650" t="s">
        <v>16</v>
      </c>
      <c r="H140" s="1651"/>
      <c r="I140" s="1651"/>
      <c r="J140" s="1648"/>
      <c r="K140" s="3923">
        <v>1</v>
      </c>
      <c r="L140" s="3974"/>
      <c r="M140" s="1651"/>
      <c r="N140" s="1651"/>
      <c r="O140" s="3335"/>
      <c r="P140" s="3585"/>
    </row>
    <row r="141" spans="1:16" ht="22" customHeight="1" x14ac:dyDescent="0.35">
      <c r="A141" s="5497"/>
      <c r="B141" s="5497"/>
      <c r="C141" s="5499"/>
      <c r="D141" s="3186" t="s">
        <v>4205</v>
      </c>
      <c r="E141" s="1648"/>
      <c r="F141" s="3433" t="s">
        <v>4206</v>
      </c>
      <c r="G141" s="1650" t="s">
        <v>16</v>
      </c>
      <c r="H141" s="1651"/>
      <c r="I141" s="1651"/>
      <c r="J141" s="1648"/>
      <c r="K141" s="3923">
        <v>1</v>
      </c>
      <c r="L141" s="3974"/>
      <c r="M141" s="1651"/>
      <c r="N141" s="1651"/>
      <c r="O141" s="3335"/>
      <c r="P141" s="3585"/>
    </row>
    <row r="142" spans="1:16" ht="22" customHeight="1" x14ac:dyDescent="0.35">
      <c r="A142" s="5497"/>
      <c r="B142" s="5497"/>
      <c r="C142" s="5499"/>
      <c r="D142" s="3198" t="s">
        <v>3836</v>
      </c>
      <c r="E142" s="2899"/>
      <c r="F142" s="3448" t="s">
        <v>3837</v>
      </c>
      <c r="G142" s="2901" t="s">
        <v>16</v>
      </c>
      <c r="H142" s="2902"/>
      <c r="I142" s="2902"/>
      <c r="J142" s="2899"/>
      <c r="K142" s="3924">
        <v>1</v>
      </c>
      <c r="L142" s="3975"/>
      <c r="M142" s="2902"/>
      <c r="N142" s="2902"/>
      <c r="O142" s="3337"/>
      <c r="P142" s="3586"/>
    </row>
    <row r="143" spans="1:16" ht="22" customHeight="1" x14ac:dyDescent="0.35">
      <c r="A143" s="5497"/>
      <c r="B143" s="5497"/>
      <c r="C143" s="5499"/>
      <c r="D143" s="3182" t="s">
        <v>3834</v>
      </c>
      <c r="E143" s="2627"/>
      <c r="F143" s="3447" t="s">
        <v>1379</v>
      </c>
      <c r="G143" s="2629" t="s">
        <v>16</v>
      </c>
      <c r="H143" s="2630"/>
      <c r="I143" s="2630"/>
      <c r="J143" s="2627"/>
      <c r="K143" s="3938">
        <v>1</v>
      </c>
      <c r="L143" s="3182"/>
      <c r="M143" s="2630"/>
      <c r="N143" s="2630"/>
      <c r="O143" s="3519"/>
      <c r="P143" s="3603"/>
    </row>
    <row r="144" spans="1:16" ht="22" customHeight="1" thickBot="1" x14ac:dyDescent="0.4">
      <c r="A144" s="5497"/>
      <c r="B144" s="5497"/>
      <c r="C144" s="5500"/>
      <c r="D144" s="3664" t="s">
        <v>3838</v>
      </c>
      <c r="E144" s="3389"/>
      <c r="F144" s="3449" t="s">
        <v>1380</v>
      </c>
      <c r="G144" s="3391" t="s">
        <v>16</v>
      </c>
      <c r="H144" s="3388"/>
      <c r="I144" s="3388"/>
      <c r="J144" s="3389"/>
      <c r="K144" s="3941">
        <v>1</v>
      </c>
      <c r="L144" s="3664"/>
      <c r="M144" s="3388"/>
      <c r="N144" s="3388"/>
      <c r="O144" s="3537"/>
      <c r="P144" s="3606"/>
    </row>
    <row r="145" spans="1:16" ht="22" customHeight="1" x14ac:dyDescent="0.35">
      <c r="A145" s="5497"/>
      <c r="B145" s="5497"/>
      <c r="C145" s="5501" t="s">
        <v>3841</v>
      </c>
      <c r="D145" s="3184" t="s">
        <v>3842</v>
      </c>
      <c r="E145" s="2843"/>
      <c r="F145" s="3450" t="s">
        <v>3843</v>
      </c>
      <c r="G145" s="2845" t="s">
        <v>16</v>
      </c>
      <c r="H145" s="2846"/>
      <c r="I145" s="2846"/>
      <c r="J145" s="2843"/>
      <c r="K145" s="3948">
        <v>1</v>
      </c>
      <c r="L145" s="3184"/>
      <c r="M145" s="2846"/>
      <c r="N145" s="2846"/>
      <c r="O145" s="2983"/>
      <c r="P145" s="3614"/>
    </row>
    <row r="146" spans="1:16" ht="22" customHeight="1" x14ac:dyDescent="0.35">
      <c r="A146" s="5497"/>
      <c r="B146" s="5497"/>
      <c r="C146" s="5499"/>
      <c r="D146" s="3186" t="s">
        <v>4207</v>
      </c>
      <c r="E146" s="1648"/>
      <c r="F146" s="3433" t="s">
        <v>4208</v>
      </c>
      <c r="G146" s="1650" t="s">
        <v>16</v>
      </c>
      <c r="H146" s="1651"/>
      <c r="I146" s="1651"/>
      <c r="J146" s="1648"/>
      <c r="K146" s="3923">
        <v>1</v>
      </c>
      <c r="L146" s="3974"/>
      <c r="M146" s="1651"/>
      <c r="N146" s="1651"/>
      <c r="O146" s="3335"/>
      <c r="P146" s="3585"/>
    </row>
    <row r="147" spans="1:16" ht="22" customHeight="1" x14ac:dyDescent="0.35">
      <c r="A147" s="5497"/>
      <c r="B147" s="5497"/>
      <c r="C147" s="5499"/>
      <c r="D147" s="3678" t="s">
        <v>4209</v>
      </c>
      <c r="E147" s="3451"/>
      <c r="F147" s="3452" t="s">
        <v>4210</v>
      </c>
      <c r="G147" s="3453" t="s">
        <v>16</v>
      </c>
      <c r="H147" s="3454"/>
      <c r="I147" s="3454"/>
      <c r="J147" s="3451"/>
      <c r="K147" s="3957">
        <v>2</v>
      </c>
      <c r="L147" s="3997"/>
      <c r="M147" s="3454"/>
      <c r="N147" s="3454"/>
      <c r="O147" s="3739"/>
      <c r="P147" s="3627"/>
    </row>
    <row r="148" spans="1:16" ht="22" customHeight="1" thickBot="1" x14ac:dyDescent="0.4">
      <c r="A148" s="5497"/>
      <c r="B148" s="5497"/>
      <c r="C148" s="5500"/>
      <c r="D148" s="3667" t="s">
        <v>3844</v>
      </c>
      <c r="E148" s="3397"/>
      <c r="F148" s="3455" t="s">
        <v>3845</v>
      </c>
      <c r="G148" s="3399" t="s">
        <v>16</v>
      </c>
      <c r="H148" s="3396"/>
      <c r="I148" s="3396"/>
      <c r="J148" s="3397"/>
      <c r="K148" s="3943">
        <v>1</v>
      </c>
      <c r="L148" s="3667"/>
      <c r="M148" s="3396"/>
      <c r="N148" s="3396"/>
      <c r="O148" s="3725"/>
      <c r="P148" s="3609"/>
    </row>
    <row r="149" spans="1:16" ht="22" customHeight="1" x14ac:dyDescent="0.35">
      <c r="A149" s="5497"/>
      <c r="B149" s="5497"/>
      <c r="C149" s="5501" t="s">
        <v>252</v>
      </c>
      <c r="D149" s="3180" t="s">
        <v>4211</v>
      </c>
      <c r="E149" s="2838"/>
      <c r="F149" s="3752" t="s">
        <v>1382</v>
      </c>
      <c r="G149" s="2629" t="s">
        <v>16</v>
      </c>
      <c r="H149" s="2630"/>
      <c r="I149" s="2630"/>
      <c r="J149" s="2627"/>
      <c r="K149" s="3938">
        <v>1</v>
      </c>
      <c r="L149" s="3182"/>
      <c r="M149" s="2630"/>
      <c r="N149" s="2630"/>
      <c r="O149" s="3519"/>
      <c r="P149" s="3603"/>
    </row>
    <row r="150" spans="1:16" ht="22" customHeight="1" thickBot="1" x14ac:dyDescent="0.4">
      <c r="A150" s="5497"/>
      <c r="B150" s="5497"/>
      <c r="C150" s="5500"/>
      <c r="D150" s="3185" t="s">
        <v>3839</v>
      </c>
      <c r="E150" s="2848"/>
      <c r="F150" s="3456" t="s">
        <v>3840</v>
      </c>
      <c r="G150" s="2850" t="s">
        <v>16</v>
      </c>
      <c r="H150" s="2851"/>
      <c r="I150" s="2851"/>
      <c r="J150" s="2848"/>
      <c r="K150" s="3958">
        <v>1</v>
      </c>
      <c r="L150" s="3185"/>
      <c r="M150" s="2851"/>
      <c r="N150" s="2851"/>
      <c r="O150" s="3018"/>
      <c r="P150" s="3628"/>
    </row>
    <row r="151" spans="1:16" ht="22" customHeight="1" thickBot="1" x14ac:dyDescent="0.4">
      <c r="A151" s="5497"/>
      <c r="B151" s="5497"/>
      <c r="C151" s="3312" t="s">
        <v>4212</v>
      </c>
      <c r="D151" s="3679" t="s">
        <v>4213</v>
      </c>
      <c r="E151" s="2959"/>
      <c r="F151" s="3457" t="s">
        <v>3848</v>
      </c>
      <c r="G151" s="2961" t="s">
        <v>16</v>
      </c>
      <c r="H151" s="2962"/>
      <c r="I151" s="2962" t="str">
        <f>F138&amp;" - "&amp;F139&amp;" - "&amp;F143&amp;" - "&amp;F144&amp;" - "&amp;F145&amp;" - "&amp;F148&amp;" - "&amp;F149&amp;" + "&amp;F150</f>
        <v>Q47 - Q6 - Q7 - Q8 - Q14 - Q97 - Q9 + Q10</v>
      </c>
      <c r="J151" s="3055"/>
      <c r="K151" s="3959">
        <v>1</v>
      </c>
      <c r="L151" s="3224"/>
      <c r="M151" s="2962"/>
      <c r="N151" s="2962"/>
      <c r="O151" s="3056"/>
      <c r="P151" s="3629"/>
    </row>
    <row r="152" spans="1:16" ht="22" customHeight="1" thickTop="1" x14ac:dyDescent="0.35">
      <c r="A152" s="5497"/>
      <c r="B152" s="5502" t="s">
        <v>255</v>
      </c>
      <c r="C152" s="5498" t="s">
        <v>255</v>
      </c>
      <c r="D152" s="3680" t="s">
        <v>255</v>
      </c>
      <c r="E152" s="3459" t="s">
        <v>4214</v>
      </c>
      <c r="F152" s="3460" t="s">
        <v>4215</v>
      </c>
      <c r="G152" s="3461" t="s">
        <v>16</v>
      </c>
      <c r="H152" s="3458"/>
      <c r="I152" s="3458" t="str">
        <f>F151&amp;" + "&amp;F145&amp;" + "&amp;F148</f>
        <v>Q20 + Q14 + Q97</v>
      </c>
      <c r="J152" s="3459"/>
      <c r="K152" s="3960">
        <v>1</v>
      </c>
      <c r="L152" s="3680"/>
      <c r="M152" s="3458"/>
      <c r="N152" s="3458"/>
      <c r="O152" s="3740"/>
      <c r="P152" s="3630"/>
    </row>
    <row r="153" spans="1:16" ht="22" customHeight="1" thickBot="1" x14ac:dyDescent="0.4">
      <c r="A153" s="5497"/>
      <c r="B153" s="5504"/>
      <c r="C153" s="5508"/>
      <c r="D153" s="3681" t="s">
        <v>4216</v>
      </c>
      <c r="E153" s="3463"/>
      <c r="F153" s="3464" t="s">
        <v>4217</v>
      </c>
      <c r="G153" s="3465" t="s">
        <v>16</v>
      </c>
      <c r="H153" s="3462"/>
      <c r="I153" s="3462"/>
      <c r="J153" s="3463"/>
      <c r="K153" s="3961">
        <v>2</v>
      </c>
      <c r="L153" s="3681"/>
      <c r="M153" s="3462"/>
      <c r="N153" s="3462"/>
      <c r="O153" s="3741"/>
      <c r="P153" s="3631"/>
    </row>
    <row r="154" spans="1:16" ht="22" customHeight="1" thickTop="1" x14ac:dyDescent="0.35">
      <c r="A154" s="5497"/>
      <c r="B154" s="5502" t="s">
        <v>4218</v>
      </c>
      <c r="C154" s="5509" t="s">
        <v>4219</v>
      </c>
      <c r="D154" s="3204" t="s">
        <v>3851</v>
      </c>
      <c r="E154" s="3466"/>
      <c r="F154" s="3432" t="s">
        <v>3852</v>
      </c>
      <c r="G154" s="2947" t="s">
        <v>16</v>
      </c>
      <c r="H154" s="2944"/>
      <c r="I154" s="2944"/>
      <c r="J154" s="2945"/>
      <c r="K154" s="3955">
        <v>1</v>
      </c>
      <c r="L154" s="3204"/>
      <c r="M154" s="2944"/>
      <c r="N154" s="2944"/>
      <c r="O154" s="3735"/>
      <c r="P154" s="3622"/>
    </row>
    <row r="155" spans="1:16" ht="22" customHeight="1" x14ac:dyDescent="0.35">
      <c r="A155" s="5497"/>
      <c r="B155" s="5503"/>
      <c r="C155" s="5510"/>
      <c r="D155" s="3182" t="s">
        <v>3853</v>
      </c>
      <c r="E155" s="2838"/>
      <c r="F155" s="3447" t="s">
        <v>3854</v>
      </c>
      <c r="G155" s="2629" t="s">
        <v>16</v>
      </c>
      <c r="H155" s="2630"/>
      <c r="I155" s="2630"/>
      <c r="J155" s="2627"/>
      <c r="K155" s="3938">
        <v>1</v>
      </c>
      <c r="L155" s="3182"/>
      <c r="M155" s="2630"/>
      <c r="N155" s="2630"/>
      <c r="O155" s="3519"/>
      <c r="P155" s="3603"/>
    </row>
    <row r="156" spans="1:16" ht="22" customHeight="1" thickBot="1" x14ac:dyDescent="0.4">
      <c r="A156" s="5497"/>
      <c r="B156" s="5503"/>
      <c r="C156" s="5511"/>
      <c r="D156" s="3664" t="s">
        <v>3855</v>
      </c>
      <c r="E156" s="3467"/>
      <c r="F156" s="3449" t="s">
        <v>3856</v>
      </c>
      <c r="G156" s="3391" t="s">
        <v>16</v>
      </c>
      <c r="H156" s="3388"/>
      <c r="I156" s="3388"/>
      <c r="J156" s="3389"/>
      <c r="K156" s="3941">
        <v>1</v>
      </c>
      <c r="L156" s="3664"/>
      <c r="M156" s="3388"/>
      <c r="N156" s="3388"/>
      <c r="O156" s="3537"/>
      <c r="P156" s="3606"/>
    </row>
    <row r="157" spans="1:16" ht="22" customHeight="1" x14ac:dyDescent="0.35">
      <c r="A157" s="5497"/>
      <c r="B157" s="5503"/>
      <c r="C157" s="5501" t="s">
        <v>252</v>
      </c>
      <c r="D157" s="3682" t="s">
        <v>4220</v>
      </c>
      <c r="E157" s="2589"/>
      <c r="F157" s="3468" t="s">
        <v>4221</v>
      </c>
      <c r="G157" s="2865" t="s">
        <v>16</v>
      </c>
      <c r="H157" s="2866"/>
      <c r="I157" s="2866"/>
      <c r="J157" s="2863"/>
      <c r="K157" s="3940">
        <v>1</v>
      </c>
      <c r="L157" s="3190"/>
      <c r="M157" s="2866"/>
      <c r="N157" s="2866"/>
      <c r="O157" s="2990"/>
      <c r="P157" s="3605"/>
    </row>
    <row r="158" spans="1:16" ht="22" customHeight="1" x14ac:dyDescent="0.35">
      <c r="A158" s="5497"/>
      <c r="B158" s="5503"/>
      <c r="C158" s="5499"/>
      <c r="D158" s="3683" t="s">
        <v>3857</v>
      </c>
      <c r="E158" s="2565"/>
      <c r="F158" s="3470" t="s">
        <v>3858</v>
      </c>
      <c r="G158" s="3471" t="s">
        <v>16</v>
      </c>
      <c r="H158" s="3469"/>
      <c r="I158" s="3469"/>
      <c r="J158" s="3472"/>
      <c r="K158" s="3962">
        <v>1</v>
      </c>
      <c r="L158" s="3683"/>
      <c r="M158" s="3469"/>
      <c r="N158" s="3469"/>
      <c r="O158" s="3742"/>
      <c r="P158" s="3632"/>
    </row>
    <row r="159" spans="1:16" ht="22" customHeight="1" x14ac:dyDescent="0.35">
      <c r="A159" s="5497"/>
      <c r="B159" s="5503"/>
      <c r="C159" s="5499"/>
      <c r="D159" s="3196" t="s">
        <v>4222</v>
      </c>
      <c r="E159" s="3473"/>
      <c r="F159" s="3474" t="s">
        <v>4223</v>
      </c>
      <c r="G159" s="2635" t="s">
        <v>16</v>
      </c>
      <c r="H159" s="2636"/>
      <c r="I159" s="2636"/>
      <c r="J159" s="2637"/>
      <c r="K159" s="3939">
        <v>1</v>
      </c>
      <c r="L159" s="3196"/>
      <c r="M159" s="2636"/>
      <c r="N159" s="2636"/>
      <c r="O159" s="2992"/>
      <c r="P159" s="3604"/>
    </row>
    <row r="160" spans="1:16" ht="22" customHeight="1" x14ac:dyDescent="0.35">
      <c r="A160" s="5497"/>
      <c r="B160" s="5503"/>
      <c r="C160" s="5499"/>
      <c r="D160" s="3194" t="s">
        <v>4224</v>
      </c>
      <c r="E160" s="2905"/>
      <c r="F160" s="3475" t="s">
        <v>4225</v>
      </c>
      <c r="G160" s="2887" t="s">
        <v>16</v>
      </c>
      <c r="H160" s="2884"/>
      <c r="I160" s="2884"/>
      <c r="J160" s="2885"/>
      <c r="K160" s="3953">
        <v>1</v>
      </c>
      <c r="L160" s="3194"/>
      <c r="M160" s="2884"/>
      <c r="N160" s="2884"/>
      <c r="O160" s="2984"/>
      <c r="P160" s="3620"/>
    </row>
    <row r="161" spans="1:16" ht="22" customHeight="1" thickBot="1" x14ac:dyDescent="0.4">
      <c r="A161" s="5497"/>
      <c r="B161" s="5503"/>
      <c r="C161" s="5500"/>
      <c r="D161" s="3667" t="s">
        <v>4226</v>
      </c>
      <c r="E161" s="3476"/>
      <c r="F161" s="3455" t="s">
        <v>4227</v>
      </c>
      <c r="G161" s="3399" t="s">
        <v>16</v>
      </c>
      <c r="H161" s="3396"/>
      <c r="I161" s="3396"/>
      <c r="J161" s="3397"/>
      <c r="K161" s="3943">
        <v>1</v>
      </c>
      <c r="L161" s="3667"/>
      <c r="M161" s="3396"/>
      <c r="N161" s="3396"/>
      <c r="O161" s="3725"/>
      <c r="P161" s="3609"/>
    </row>
    <row r="162" spans="1:16" ht="22" customHeight="1" thickBot="1" x14ac:dyDescent="0.4">
      <c r="A162" s="5497"/>
      <c r="B162" s="5504"/>
      <c r="C162" s="3718" t="s">
        <v>78</v>
      </c>
      <c r="D162" s="3684" t="s">
        <v>4228</v>
      </c>
      <c r="E162" s="3233"/>
      <c r="F162" s="3477" t="s">
        <v>3862</v>
      </c>
      <c r="G162" s="3478" t="s">
        <v>16</v>
      </c>
      <c r="H162" s="3479"/>
      <c r="I162" s="3479" t="str">
        <f>F154&amp;" + "&amp;F155&amp;" + "&amp;F156&amp;" + "&amp;F157&amp;" - "&amp;F158&amp;" - "&amp;F159&amp;" - "&amp;F160&amp;" + "&amp;F161</f>
        <v>Q23 + Q57 + Q58 + Q74 - Q22 - Q56 - Q60 + Q24</v>
      </c>
      <c r="J162" s="3230"/>
      <c r="K162" s="3963">
        <v>1</v>
      </c>
      <c r="L162" s="3998"/>
      <c r="M162" s="3479"/>
      <c r="N162" s="3479"/>
      <c r="O162" s="3500"/>
      <c r="P162" s="3633"/>
    </row>
    <row r="163" spans="1:16" ht="22" customHeight="1" thickTop="1" thickBot="1" x14ac:dyDescent="0.4">
      <c r="A163" s="5497"/>
      <c r="B163" s="3719" t="s">
        <v>3863</v>
      </c>
      <c r="C163" s="3720" t="s">
        <v>3863</v>
      </c>
      <c r="D163" s="3685" t="s">
        <v>4229</v>
      </c>
      <c r="E163" s="2936"/>
      <c r="F163" s="3480" t="s">
        <v>3698</v>
      </c>
      <c r="G163" s="2937" t="s">
        <v>16</v>
      </c>
      <c r="H163" s="2938"/>
      <c r="I163" s="2938" t="str">
        <f>F151&amp;" + "&amp;F162</f>
        <v>Q20 + Q52</v>
      </c>
      <c r="J163" s="3481"/>
      <c r="K163" s="3963">
        <v>1</v>
      </c>
      <c r="L163" s="3999"/>
      <c r="M163" s="2938"/>
      <c r="N163" s="2938"/>
      <c r="O163" s="3743"/>
      <c r="P163" s="3634"/>
    </row>
    <row r="164" spans="1:16" ht="22" customHeight="1" thickTop="1" x14ac:dyDescent="0.35">
      <c r="A164" s="5497"/>
      <c r="B164" s="5502" t="s">
        <v>275</v>
      </c>
      <c r="C164" s="5498" t="s">
        <v>3866</v>
      </c>
      <c r="D164" s="3204" t="s">
        <v>4230</v>
      </c>
      <c r="E164" s="3466"/>
      <c r="F164" s="3432" t="s">
        <v>3868</v>
      </c>
      <c r="G164" s="2947" t="s">
        <v>16</v>
      </c>
      <c r="H164" s="2944"/>
      <c r="I164" s="2944"/>
      <c r="J164" s="2945"/>
      <c r="K164" s="3955">
        <v>1</v>
      </c>
      <c r="L164" s="3204"/>
      <c r="M164" s="2944"/>
      <c r="N164" s="2944"/>
      <c r="O164" s="3735"/>
      <c r="P164" s="3622"/>
    </row>
    <row r="165" spans="1:16" ht="22" customHeight="1" x14ac:dyDescent="0.35">
      <c r="A165" s="5497"/>
      <c r="B165" s="5503"/>
      <c r="C165" s="5499"/>
      <c r="D165" s="3186" t="s">
        <v>4231</v>
      </c>
      <c r="E165" s="1648"/>
      <c r="F165" s="3433" t="s">
        <v>4232</v>
      </c>
      <c r="G165" s="1650" t="s">
        <v>16</v>
      </c>
      <c r="H165" s="1651"/>
      <c r="I165" s="1651"/>
      <c r="J165" s="1648"/>
      <c r="K165" s="3923">
        <v>1</v>
      </c>
      <c r="L165" s="3974"/>
      <c r="M165" s="1651"/>
      <c r="N165" s="1651"/>
      <c r="O165" s="3335"/>
      <c r="P165" s="3585"/>
    </row>
    <row r="166" spans="1:16" ht="22" customHeight="1" x14ac:dyDescent="0.35">
      <c r="A166" s="5497"/>
      <c r="B166" s="5503"/>
      <c r="C166" s="5499"/>
      <c r="D166" s="3186" t="s">
        <v>4233</v>
      </c>
      <c r="E166" s="1648"/>
      <c r="F166" s="3433" t="s">
        <v>4234</v>
      </c>
      <c r="G166" s="1650" t="s">
        <v>16</v>
      </c>
      <c r="H166" s="1651"/>
      <c r="I166" s="1651"/>
      <c r="J166" s="1648"/>
      <c r="K166" s="3923">
        <v>1</v>
      </c>
      <c r="L166" s="3974"/>
      <c r="M166" s="1651"/>
      <c r="N166" s="1651"/>
      <c r="O166" s="3335"/>
      <c r="P166" s="3585"/>
    </row>
    <row r="167" spans="1:16" ht="22" customHeight="1" x14ac:dyDescent="0.35">
      <c r="A167" s="5497"/>
      <c r="B167" s="5503"/>
      <c r="C167" s="5499"/>
      <c r="D167" s="3678" t="s">
        <v>4235</v>
      </c>
      <c r="E167" s="3451"/>
      <c r="F167" s="3452" t="s">
        <v>4236</v>
      </c>
      <c r="G167" s="3453" t="s">
        <v>16</v>
      </c>
      <c r="H167" s="3454"/>
      <c r="I167" s="3454"/>
      <c r="J167" s="3451"/>
      <c r="K167" s="3957">
        <v>2</v>
      </c>
      <c r="L167" s="3997"/>
      <c r="M167" s="3454"/>
      <c r="N167" s="3454"/>
      <c r="O167" s="3739"/>
      <c r="P167" s="3627"/>
    </row>
    <row r="168" spans="1:16" ht="22" customHeight="1" thickBot="1" x14ac:dyDescent="0.4">
      <c r="A168" s="5497"/>
      <c r="B168" s="5503"/>
      <c r="C168" s="5499"/>
      <c r="D168" s="3182" t="s">
        <v>4237</v>
      </c>
      <c r="E168" s="2838"/>
      <c r="F168" s="3447" t="s">
        <v>3870</v>
      </c>
      <c r="G168" s="2629" t="s">
        <v>16</v>
      </c>
      <c r="H168" s="2630"/>
      <c r="I168" s="2630"/>
      <c r="J168" s="2627"/>
      <c r="K168" s="3938">
        <v>1</v>
      </c>
      <c r="L168" s="3182"/>
      <c r="M168" s="2630"/>
      <c r="N168" s="2630"/>
      <c r="O168" s="3519"/>
      <c r="P168" s="3603"/>
    </row>
    <row r="169" spans="1:16" ht="22" customHeight="1" thickBot="1" x14ac:dyDescent="0.4">
      <c r="A169" s="5497"/>
      <c r="B169" s="5503"/>
      <c r="C169" s="5499"/>
      <c r="D169" s="3178" t="s">
        <v>3871</v>
      </c>
      <c r="E169" s="2822"/>
      <c r="F169" s="3482" t="s">
        <v>3872</v>
      </c>
      <c r="G169" s="2824" t="s">
        <v>16</v>
      </c>
      <c r="H169" s="2825"/>
      <c r="I169" s="2825" t="str">
        <f>F164&amp;" - "&amp;F168</f>
        <v>Q28 - Q27</v>
      </c>
      <c r="J169" s="2822"/>
      <c r="K169" s="3964">
        <v>1</v>
      </c>
      <c r="L169" s="3178"/>
      <c r="M169" s="2825"/>
      <c r="N169" s="2825"/>
      <c r="O169" s="3744"/>
      <c r="P169" s="3635"/>
    </row>
    <row r="170" spans="1:16" ht="22" customHeight="1" x14ac:dyDescent="0.35">
      <c r="A170" s="5497"/>
      <c r="B170" s="5503"/>
      <c r="C170" s="5501" t="s">
        <v>3198</v>
      </c>
      <c r="D170" s="3686" t="s">
        <v>4238</v>
      </c>
      <c r="E170" s="3483"/>
      <c r="F170" s="3450" t="s">
        <v>4239</v>
      </c>
      <c r="G170" s="2845" t="s">
        <v>16</v>
      </c>
      <c r="H170" s="2846"/>
      <c r="I170" s="2846"/>
      <c r="J170" s="2843"/>
      <c r="K170" s="3948">
        <v>1</v>
      </c>
      <c r="L170" s="3184"/>
      <c r="M170" s="2846"/>
      <c r="N170" s="2846"/>
      <c r="O170" s="2983"/>
      <c r="P170" s="3614"/>
    </row>
    <row r="171" spans="1:16" ht="22" customHeight="1" thickBot="1" x14ac:dyDescent="0.4">
      <c r="A171" s="5497"/>
      <c r="B171" s="5503"/>
      <c r="C171" s="5500"/>
      <c r="D171" s="3687" t="s">
        <v>4240</v>
      </c>
      <c r="E171" s="3397"/>
      <c r="F171" s="3455" t="s">
        <v>4241</v>
      </c>
      <c r="G171" s="3399" t="s">
        <v>16</v>
      </c>
      <c r="H171" s="3396"/>
      <c r="I171" s="3396"/>
      <c r="J171" s="3397"/>
      <c r="K171" s="3943">
        <v>1</v>
      </c>
      <c r="L171" s="3667"/>
      <c r="M171" s="3396"/>
      <c r="N171" s="3396"/>
      <c r="O171" s="3725"/>
      <c r="P171" s="3609"/>
    </row>
    <row r="172" spans="1:16" ht="22" customHeight="1" x14ac:dyDescent="0.35">
      <c r="A172" s="5497"/>
      <c r="B172" s="5503"/>
      <c r="C172" s="5501" t="s">
        <v>252</v>
      </c>
      <c r="D172" s="3686" t="s">
        <v>3876</v>
      </c>
      <c r="E172" s="3483"/>
      <c r="F172" s="3450" t="s">
        <v>3877</v>
      </c>
      <c r="G172" s="2845" t="s">
        <v>16</v>
      </c>
      <c r="H172" s="2846"/>
      <c r="I172" s="2846"/>
      <c r="J172" s="2843"/>
      <c r="K172" s="3948">
        <v>1</v>
      </c>
      <c r="L172" s="3184"/>
      <c r="M172" s="2846"/>
      <c r="N172" s="2846"/>
      <c r="O172" s="2983"/>
      <c r="P172" s="3614"/>
    </row>
    <row r="173" spans="1:16" ht="22" customHeight="1" thickBot="1" x14ac:dyDescent="0.4">
      <c r="A173" s="5497"/>
      <c r="B173" s="5503"/>
      <c r="C173" s="5499"/>
      <c r="D173" s="3182" t="s">
        <v>3878</v>
      </c>
      <c r="E173" s="2627"/>
      <c r="F173" s="3447" t="s">
        <v>3879</v>
      </c>
      <c r="G173" s="2629" t="s">
        <v>16</v>
      </c>
      <c r="H173" s="2630"/>
      <c r="I173" s="2630"/>
      <c r="J173" s="2627"/>
      <c r="K173" s="3938">
        <v>1</v>
      </c>
      <c r="L173" s="3182"/>
      <c r="M173" s="2630"/>
      <c r="N173" s="2630"/>
      <c r="O173" s="3519"/>
      <c r="P173" s="3603"/>
    </row>
    <row r="174" spans="1:16" ht="22" customHeight="1" thickBot="1" x14ac:dyDescent="0.4">
      <c r="A174" s="5497"/>
      <c r="B174" s="5503"/>
      <c r="C174" s="5500"/>
      <c r="D174" s="3688" t="s">
        <v>4242</v>
      </c>
      <c r="E174" s="3484"/>
      <c r="F174" s="3485" t="s">
        <v>4243</v>
      </c>
      <c r="G174" s="3486" t="s">
        <v>16</v>
      </c>
      <c r="H174" s="3487"/>
      <c r="I174" s="3487" t="str">
        <f>F172&amp;" + "&amp;F173</f>
        <v>Q31 + Q33</v>
      </c>
      <c r="J174" s="3484"/>
      <c r="K174" s="3951">
        <v>1</v>
      </c>
      <c r="L174" s="4000"/>
      <c r="M174" s="3487"/>
      <c r="N174" s="3487"/>
      <c r="O174" s="3745"/>
      <c r="P174" s="3636"/>
    </row>
    <row r="175" spans="1:16" ht="22" customHeight="1" thickBot="1" x14ac:dyDescent="0.4">
      <c r="A175" s="5497"/>
      <c r="B175" s="5504"/>
      <c r="C175" s="3721" t="s">
        <v>290</v>
      </c>
      <c r="D175" s="3685" t="s">
        <v>290</v>
      </c>
      <c r="E175" s="2936"/>
      <c r="F175" s="3480" t="s">
        <v>3880</v>
      </c>
      <c r="G175" s="2937" t="s">
        <v>16</v>
      </c>
      <c r="H175" s="2938"/>
      <c r="I175" s="2938" t="str">
        <f>" - "&amp;F169&amp;" + "&amp;F170&amp;" + "&amp;F171&amp;" + "&amp;F174</f>
        <v xml:space="preserve"> - Q30 + Q100 + Q101 + Q94</v>
      </c>
      <c r="J175" s="3481"/>
      <c r="K175" s="3963">
        <v>1</v>
      </c>
      <c r="L175" s="3999"/>
      <c r="M175" s="2938"/>
      <c r="N175" s="2938"/>
      <c r="O175" s="3743"/>
      <c r="P175" s="3634"/>
    </row>
    <row r="176" spans="1:16" ht="22" customHeight="1" thickTop="1" thickBot="1" x14ac:dyDescent="0.4">
      <c r="A176" s="5497"/>
      <c r="B176" s="3716" t="s">
        <v>3881</v>
      </c>
      <c r="C176" s="3716" t="s">
        <v>3881</v>
      </c>
      <c r="D176" s="3672" t="s">
        <v>3881</v>
      </c>
      <c r="E176" s="3418"/>
      <c r="F176" s="3488" t="s">
        <v>3882</v>
      </c>
      <c r="G176" s="3420" t="s">
        <v>16</v>
      </c>
      <c r="H176" s="3421"/>
      <c r="I176" s="3421" t="str">
        <f>F163&amp;" + "&amp;F175</f>
        <v>Q26 + Q34</v>
      </c>
      <c r="J176" s="3418"/>
      <c r="K176" s="3950">
        <v>1</v>
      </c>
      <c r="L176" s="3672"/>
      <c r="M176" s="3421"/>
      <c r="N176" s="3421"/>
      <c r="O176" s="3732"/>
      <c r="P176" s="3617"/>
    </row>
    <row r="177" spans="1:16" ht="22" customHeight="1" thickTop="1" x14ac:dyDescent="0.35">
      <c r="A177" s="5497"/>
      <c r="B177" s="5502" t="s">
        <v>252</v>
      </c>
      <c r="C177" s="5498" t="s">
        <v>252</v>
      </c>
      <c r="D177" s="3182" t="s">
        <v>3883</v>
      </c>
      <c r="E177" s="2627"/>
      <c r="F177" s="3447" t="s">
        <v>3884</v>
      </c>
      <c r="G177" s="2629" t="s">
        <v>16</v>
      </c>
      <c r="H177" s="2630"/>
      <c r="I177" s="2630"/>
      <c r="J177" s="2627"/>
      <c r="K177" s="3938">
        <v>1</v>
      </c>
      <c r="L177" s="3182"/>
      <c r="M177" s="2630"/>
      <c r="N177" s="2630"/>
      <c r="O177" s="3519"/>
      <c r="P177" s="3603"/>
    </row>
    <row r="178" spans="1:16" ht="22" customHeight="1" x14ac:dyDescent="0.35">
      <c r="A178" s="5497"/>
      <c r="B178" s="5503"/>
      <c r="C178" s="5499"/>
      <c r="D178" s="3182" t="s">
        <v>3885</v>
      </c>
      <c r="E178" s="2838"/>
      <c r="F178" s="3447" t="s">
        <v>3886</v>
      </c>
      <c r="G178" s="2629" t="s">
        <v>16</v>
      </c>
      <c r="H178" s="2630"/>
      <c r="I178" s="2630"/>
      <c r="J178" s="2627"/>
      <c r="K178" s="3938">
        <v>1</v>
      </c>
      <c r="L178" s="3182"/>
      <c r="M178" s="2630"/>
      <c r="N178" s="2630"/>
      <c r="O178" s="3519"/>
      <c r="P178" s="3603"/>
    </row>
    <row r="179" spans="1:16" ht="22" customHeight="1" thickBot="1" x14ac:dyDescent="0.4">
      <c r="A179" s="5497"/>
      <c r="B179" s="5504"/>
      <c r="C179" s="5508"/>
      <c r="D179" s="3190" t="s">
        <v>3887</v>
      </c>
      <c r="E179" s="2589"/>
      <c r="F179" s="3468" t="s">
        <v>3888</v>
      </c>
      <c r="G179" s="2865" t="s">
        <v>16</v>
      </c>
      <c r="H179" s="2866"/>
      <c r="I179" s="2866"/>
      <c r="J179" s="2863"/>
      <c r="K179" s="3940">
        <v>1</v>
      </c>
      <c r="L179" s="3190"/>
      <c r="M179" s="2866"/>
      <c r="N179" s="2866"/>
      <c r="O179" s="2990"/>
      <c r="P179" s="3605"/>
    </row>
    <row r="180" spans="1:16" ht="22" customHeight="1" thickTop="1" x14ac:dyDescent="0.35">
      <c r="A180" s="5497"/>
      <c r="B180" s="5505" t="s">
        <v>323</v>
      </c>
      <c r="C180" s="5512" t="s">
        <v>4244</v>
      </c>
      <c r="D180" s="3689" t="s">
        <v>4245</v>
      </c>
      <c r="E180" s="2968"/>
      <c r="F180" s="3489" t="s">
        <v>3890</v>
      </c>
      <c r="G180" s="2966" t="s">
        <v>16</v>
      </c>
      <c r="H180" s="2967"/>
      <c r="I180" s="3490" t="str">
        <f>F176&amp;" + "&amp;F177&amp;" + "&amp;F178&amp;" - "&amp;F179</f>
        <v>Q70 + Q36 + Q102 - Q35</v>
      </c>
      <c r="J180" s="3491"/>
      <c r="K180" s="3960">
        <v>1</v>
      </c>
      <c r="L180" s="4001"/>
      <c r="M180" s="2967"/>
      <c r="N180" s="2967"/>
      <c r="O180" s="3490"/>
      <c r="P180" s="3637"/>
    </row>
    <row r="181" spans="1:16" ht="22" customHeight="1" thickBot="1" x14ac:dyDescent="0.4">
      <c r="A181" s="5497"/>
      <c r="B181" s="5506"/>
      <c r="C181" s="5513"/>
      <c r="D181" s="3220" t="s">
        <v>3891</v>
      </c>
      <c r="E181" s="2867"/>
      <c r="F181" s="3468" t="s">
        <v>3892</v>
      </c>
      <c r="G181" s="2865" t="s">
        <v>16</v>
      </c>
      <c r="H181" s="2866"/>
      <c r="I181" s="2990"/>
      <c r="J181" s="2863"/>
      <c r="K181" s="3940">
        <v>1</v>
      </c>
      <c r="L181" s="3190"/>
      <c r="M181" s="2866"/>
      <c r="N181" s="2866"/>
      <c r="O181" s="2990"/>
      <c r="P181" s="3605"/>
    </row>
    <row r="182" spans="1:16" ht="22" customHeight="1" thickBot="1" x14ac:dyDescent="0.4">
      <c r="A182" s="5497"/>
      <c r="B182" s="5506"/>
      <c r="C182" s="5515"/>
      <c r="D182" s="3690" t="s">
        <v>4244</v>
      </c>
      <c r="E182" s="3492"/>
      <c r="F182" s="3493" t="s">
        <v>3894</v>
      </c>
      <c r="G182" s="3425" t="s">
        <v>16</v>
      </c>
      <c r="H182" s="3426"/>
      <c r="I182" s="3426" t="str">
        <f>F180&amp;" + "&amp;F181</f>
        <v>Q37 + Q38</v>
      </c>
      <c r="J182" s="3422"/>
      <c r="K182" s="3951">
        <v>1</v>
      </c>
      <c r="L182" s="3994"/>
      <c r="M182" s="3426"/>
      <c r="N182" s="3426"/>
      <c r="O182" s="3733"/>
      <c r="P182" s="3618"/>
    </row>
    <row r="183" spans="1:16" ht="22" customHeight="1" x14ac:dyDescent="0.35">
      <c r="A183" s="5497"/>
      <c r="B183" s="5506"/>
      <c r="C183" s="5513" t="s">
        <v>4246</v>
      </c>
      <c r="D183" s="3691" t="s">
        <v>4247</v>
      </c>
      <c r="E183" s="3494"/>
      <c r="F183" s="3495" t="s">
        <v>3896</v>
      </c>
      <c r="G183" s="3496" t="s">
        <v>16</v>
      </c>
      <c r="H183" s="3301"/>
      <c r="I183" s="3497"/>
      <c r="J183" s="3498"/>
      <c r="K183" s="3953">
        <v>1</v>
      </c>
      <c r="L183" s="3699"/>
      <c r="M183" s="3301"/>
      <c r="N183" s="3301"/>
      <c r="O183" s="3497"/>
      <c r="P183" s="3638"/>
    </row>
    <row r="184" spans="1:16" ht="22" customHeight="1" thickBot="1" x14ac:dyDescent="0.4">
      <c r="A184" s="5496"/>
      <c r="B184" s="5507"/>
      <c r="C184" s="5514"/>
      <c r="D184" s="3684" t="s">
        <v>4248</v>
      </c>
      <c r="E184" s="3499"/>
      <c r="F184" s="3477" t="s">
        <v>3898</v>
      </c>
      <c r="G184" s="3478" t="s">
        <v>16</v>
      </c>
      <c r="H184" s="3479"/>
      <c r="I184" s="3500"/>
      <c r="J184" s="3230"/>
      <c r="K184" s="3963">
        <v>1</v>
      </c>
      <c r="L184" s="3998"/>
      <c r="M184" s="3479"/>
      <c r="N184" s="3479"/>
      <c r="O184" s="3500"/>
      <c r="P184" s="3633"/>
    </row>
    <row r="185" spans="1:16" ht="22" customHeight="1" thickTop="1" thickBot="1" x14ac:dyDescent="0.4">
      <c r="A185" s="5495" t="s">
        <v>3965</v>
      </c>
      <c r="B185" s="3309" t="s">
        <v>323</v>
      </c>
      <c r="C185" s="3711" t="s">
        <v>323</v>
      </c>
      <c r="D185" s="3218" t="s">
        <v>4249</v>
      </c>
      <c r="E185" s="3035"/>
      <c r="F185" s="3036" t="s">
        <v>3894</v>
      </c>
      <c r="G185" s="3037" t="s">
        <v>16</v>
      </c>
      <c r="H185" s="3034"/>
      <c r="I185" s="3501">
        <v>0</v>
      </c>
      <c r="J185" s="3035"/>
      <c r="K185" s="3964">
        <v>1</v>
      </c>
      <c r="L185" s="3218"/>
      <c r="M185" s="3034"/>
      <c r="N185" s="3034"/>
      <c r="O185" s="3038"/>
      <c r="P185" s="3639"/>
    </row>
    <row r="186" spans="1:16" ht="22" customHeight="1" thickTop="1" x14ac:dyDescent="0.35">
      <c r="A186" s="5497"/>
      <c r="B186" s="5502" t="s">
        <v>4250</v>
      </c>
      <c r="C186" s="5498" t="s">
        <v>4251</v>
      </c>
      <c r="D186" s="3692" t="s">
        <v>3967</v>
      </c>
      <c r="E186" s="3503"/>
      <c r="F186" s="3504" t="s">
        <v>3968</v>
      </c>
      <c r="G186" s="3505" t="s">
        <v>16</v>
      </c>
      <c r="H186" s="3502"/>
      <c r="I186" s="3502" t="str">
        <f>F187&amp;" + "&amp;F188</f>
        <v>Q77 + Q78</v>
      </c>
      <c r="J186" s="3503"/>
      <c r="K186" s="3960">
        <v>1</v>
      </c>
      <c r="L186" s="3692"/>
      <c r="M186" s="3502"/>
      <c r="N186" s="3502"/>
      <c r="O186" s="3746"/>
      <c r="P186" s="3640"/>
    </row>
    <row r="187" spans="1:16" ht="22" customHeight="1" x14ac:dyDescent="0.35">
      <c r="A187" s="5497"/>
      <c r="B187" s="5503"/>
      <c r="C187" s="5499"/>
      <c r="D187" s="3693" t="s">
        <v>3969</v>
      </c>
      <c r="E187" s="2627"/>
      <c r="F187" s="2830" t="s">
        <v>3970</v>
      </c>
      <c r="G187" s="2629" t="s">
        <v>16</v>
      </c>
      <c r="H187" s="2630"/>
      <c r="I187" s="2630"/>
      <c r="J187" s="2627"/>
      <c r="K187" s="3938">
        <v>1</v>
      </c>
      <c r="L187" s="3182"/>
      <c r="M187" s="2630"/>
      <c r="N187" s="2630"/>
      <c r="O187" s="3519"/>
      <c r="P187" s="3603"/>
    </row>
    <row r="188" spans="1:16" ht="22" customHeight="1" x14ac:dyDescent="0.35">
      <c r="A188" s="5497"/>
      <c r="B188" s="5503"/>
      <c r="C188" s="5499"/>
      <c r="D188" s="3694" t="s">
        <v>3971</v>
      </c>
      <c r="E188" s="2637"/>
      <c r="F188" s="2892" t="s">
        <v>3972</v>
      </c>
      <c r="G188" s="2635" t="s">
        <v>16</v>
      </c>
      <c r="H188" s="2636"/>
      <c r="I188" s="2636"/>
      <c r="J188" s="2637"/>
      <c r="K188" s="3939">
        <v>1</v>
      </c>
      <c r="L188" s="3196"/>
      <c r="M188" s="2636"/>
      <c r="N188" s="2636"/>
      <c r="O188" s="2992"/>
      <c r="P188" s="3604"/>
    </row>
    <row r="189" spans="1:16" ht="22" customHeight="1" x14ac:dyDescent="0.35">
      <c r="A189" s="5497"/>
      <c r="B189" s="5503"/>
      <c r="C189" s="5499"/>
      <c r="D189" s="3186" t="s">
        <v>4252</v>
      </c>
      <c r="E189" s="1648"/>
      <c r="F189" s="1649" t="s">
        <v>4253</v>
      </c>
      <c r="G189" s="1650" t="s">
        <v>16</v>
      </c>
      <c r="H189" s="1651"/>
      <c r="I189" s="1651"/>
      <c r="J189" s="1648"/>
      <c r="K189" s="3923">
        <v>1</v>
      </c>
      <c r="L189" s="3974"/>
      <c r="M189" s="1651"/>
      <c r="N189" s="1651"/>
      <c r="O189" s="3335"/>
      <c r="P189" s="3585"/>
    </row>
    <row r="190" spans="1:16" ht="22" customHeight="1" x14ac:dyDescent="0.35">
      <c r="A190" s="5497"/>
      <c r="B190" s="5503"/>
      <c r="C190" s="5499"/>
      <c r="D190" s="3186" t="s">
        <v>4254</v>
      </c>
      <c r="E190" s="1648"/>
      <c r="F190" s="1649" t="s">
        <v>4255</v>
      </c>
      <c r="G190" s="1650" t="s">
        <v>16</v>
      </c>
      <c r="H190" s="1651"/>
      <c r="I190" s="1651"/>
      <c r="J190" s="1648"/>
      <c r="K190" s="3923">
        <v>1</v>
      </c>
      <c r="L190" s="3974"/>
      <c r="M190" s="1651"/>
      <c r="N190" s="1651"/>
      <c r="O190" s="3335"/>
      <c r="P190" s="3585"/>
    </row>
    <row r="191" spans="1:16" ht="22" customHeight="1" x14ac:dyDescent="0.35">
      <c r="A191" s="5497"/>
      <c r="B191" s="5503"/>
      <c r="C191" s="5499"/>
      <c r="D191" s="3186" t="s">
        <v>4256</v>
      </c>
      <c r="E191" s="1648"/>
      <c r="F191" s="1649" t="s">
        <v>4257</v>
      </c>
      <c r="G191" s="1650" t="s">
        <v>16</v>
      </c>
      <c r="H191" s="1651"/>
      <c r="I191" s="1651"/>
      <c r="J191" s="1648"/>
      <c r="K191" s="3923">
        <v>1</v>
      </c>
      <c r="L191" s="3974"/>
      <c r="M191" s="1651"/>
      <c r="N191" s="1651"/>
      <c r="O191" s="3335"/>
      <c r="P191" s="3585"/>
    </row>
    <row r="192" spans="1:16" ht="22" customHeight="1" thickBot="1" x14ac:dyDescent="0.4">
      <c r="A192" s="5497"/>
      <c r="B192" s="5503"/>
      <c r="C192" s="5500"/>
      <c r="D192" s="3189" t="s">
        <v>4258</v>
      </c>
      <c r="E192" s="2858"/>
      <c r="F192" s="2859" t="s">
        <v>4259</v>
      </c>
      <c r="G192" s="2860" t="s">
        <v>16</v>
      </c>
      <c r="H192" s="2861"/>
      <c r="I192" s="2861"/>
      <c r="J192" s="2858"/>
      <c r="K192" s="3945">
        <v>1</v>
      </c>
      <c r="L192" s="3990"/>
      <c r="M192" s="2861"/>
      <c r="N192" s="2861"/>
      <c r="O192" s="3727"/>
      <c r="P192" s="3611"/>
    </row>
    <row r="193" spans="1:16" ht="22" customHeight="1" x14ac:dyDescent="0.35">
      <c r="A193" s="5497"/>
      <c r="B193" s="5503"/>
      <c r="C193" s="5501" t="s">
        <v>4260</v>
      </c>
      <c r="D193" s="3183" t="s">
        <v>3973</v>
      </c>
      <c r="E193" s="2833"/>
      <c r="F193" s="2834" t="s">
        <v>3974</v>
      </c>
      <c r="G193" s="2835" t="s">
        <v>16</v>
      </c>
      <c r="H193" s="2836"/>
      <c r="I193" s="2836" t="str">
        <f>F194&amp;" + "&amp;F195&amp;" + "&amp;F196&amp;" + "&amp;F197</f>
        <v>Q84 + Q87 + Q88 + Q89</v>
      </c>
      <c r="J193" s="2833"/>
      <c r="K193" s="3937">
        <v>1</v>
      </c>
      <c r="L193" s="3183"/>
      <c r="M193" s="2836"/>
      <c r="N193" s="2836"/>
      <c r="O193" s="3723"/>
      <c r="P193" s="3602"/>
    </row>
    <row r="194" spans="1:16" ht="22" customHeight="1" x14ac:dyDescent="0.35">
      <c r="A194" s="5497"/>
      <c r="B194" s="5503"/>
      <c r="C194" s="5499"/>
      <c r="D194" s="3693" t="s">
        <v>3975</v>
      </c>
      <c r="E194" s="2627"/>
      <c r="F194" s="2830" t="s">
        <v>3976</v>
      </c>
      <c r="G194" s="2629" t="s">
        <v>16</v>
      </c>
      <c r="H194" s="2630"/>
      <c r="I194" s="2630"/>
      <c r="J194" s="2627"/>
      <c r="K194" s="3938">
        <v>1</v>
      </c>
      <c r="L194" s="3182"/>
      <c r="M194" s="2630"/>
      <c r="N194" s="2630"/>
      <c r="O194" s="3519"/>
      <c r="P194" s="3603"/>
    </row>
    <row r="195" spans="1:16" ht="22" customHeight="1" x14ac:dyDescent="0.35">
      <c r="A195" s="5497"/>
      <c r="B195" s="5503"/>
      <c r="C195" s="5499"/>
      <c r="D195" s="3694" t="s">
        <v>3977</v>
      </c>
      <c r="E195" s="2637"/>
      <c r="F195" s="2892" t="s">
        <v>3978</v>
      </c>
      <c r="G195" s="2635" t="s">
        <v>16</v>
      </c>
      <c r="H195" s="2636"/>
      <c r="I195" s="2636"/>
      <c r="J195" s="2637"/>
      <c r="K195" s="3939">
        <v>1</v>
      </c>
      <c r="L195" s="3196"/>
      <c r="M195" s="2636"/>
      <c r="N195" s="2636"/>
      <c r="O195" s="2992"/>
      <c r="P195" s="3604"/>
    </row>
    <row r="196" spans="1:16" ht="22" customHeight="1" x14ac:dyDescent="0.35">
      <c r="A196" s="5497"/>
      <c r="B196" s="5503"/>
      <c r="C196" s="5499"/>
      <c r="D196" s="3694" t="s">
        <v>3979</v>
      </c>
      <c r="E196" s="2637"/>
      <c r="F196" s="2892" t="s">
        <v>3980</v>
      </c>
      <c r="G196" s="2635" t="s">
        <v>16</v>
      </c>
      <c r="H196" s="2636"/>
      <c r="I196" s="2636"/>
      <c r="J196" s="2637"/>
      <c r="K196" s="3939">
        <v>1</v>
      </c>
      <c r="L196" s="3196"/>
      <c r="M196" s="2636"/>
      <c r="N196" s="2636"/>
      <c r="O196" s="2992"/>
      <c r="P196" s="3604"/>
    </row>
    <row r="197" spans="1:16" ht="22" customHeight="1" x14ac:dyDescent="0.35">
      <c r="A197" s="5497"/>
      <c r="B197" s="5503"/>
      <c r="C197" s="5499"/>
      <c r="D197" s="3694" t="s">
        <v>3981</v>
      </c>
      <c r="E197" s="2637"/>
      <c r="F197" s="2892" t="s">
        <v>3982</v>
      </c>
      <c r="G197" s="2635" t="s">
        <v>16</v>
      </c>
      <c r="H197" s="2636"/>
      <c r="I197" s="2636"/>
      <c r="J197" s="2637"/>
      <c r="K197" s="3939">
        <v>1</v>
      </c>
      <c r="L197" s="3196"/>
      <c r="M197" s="2636"/>
      <c r="N197" s="2636"/>
      <c r="O197" s="2992"/>
      <c r="P197" s="3604"/>
    </row>
    <row r="198" spans="1:16" ht="22" customHeight="1" x14ac:dyDescent="0.35">
      <c r="A198" s="5497"/>
      <c r="B198" s="5503"/>
      <c r="C198" s="5499"/>
      <c r="D198" s="3186" t="s">
        <v>3347</v>
      </c>
      <c r="E198" s="1648"/>
      <c r="F198" s="1649" t="s">
        <v>4261</v>
      </c>
      <c r="G198" s="1650" t="s">
        <v>16</v>
      </c>
      <c r="H198" s="1651"/>
      <c r="I198" s="1651"/>
      <c r="J198" s="1648"/>
      <c r="K198" s="3923">
        <v>1</v>
      </c>
      <c r="L198" s="3974"/>
      <c r="M198" s="1651"/>
      <c r="N198" s="1651"/>
      <c r="O198" s="3335"/>
      <c r="P198" s="3585"/>
    </row>
    <row r="199" spans="1:16" ht="22" customHeight="1" x14ac:dyDescent="0.35">
      <c r="A199" s="5497"/>
      <c r="B199" s="5503"/>
      <c r="C199" s="5499"/>
      <c r="D199" s="3186" t="s">
        <v>4252</v>
      </c>
      <c r="E199" s="1648"/>
      <c r="F199" s="1649" t="s">
        <v>4262</v>
      </c>
      <c r="G199" s="1650" t="s">
        <v>16</v>
      </c>
      <c r="H199" s="1651"/>
      <c r="I199" s="1651"/>
      <c r="J199" s="1648"/>
      <c r="K199" s="3923">
        <v>1</v>
      </c>
      <c r="L199" s="3974"/>
      <c r="M199" s="1651"/>
      <c r="N199" s="1651"/>
      <c r="O199" s="3335"/>
      <c r="P199" s="3585"/>
    </row>
    <row r="200" spans="1:16" ht="22" customHeight="1" thickBot="1" x14ac:dyDescent="0.4">
      <c r="A200" s="5497"/>
      <c r="B200" s="5503"/>
      <c r="C200" s="5500"/>
      <c r="D200" s="3189" t="s">
        <v>4263</v>
      </c>
      <c r="E200" s="2858"/>
      <c r="F200" s="2859" t="s">
        <v>4264</v>
      </c>
      <c r="G200" s="2860" t="s">
        <v>16</v>
      </c>
      <c r="H200" s="2861"/>
      <c r="I200" s="2861"/>
      <c r="J200" s="2858"/>
      <c r="K200" s="3945">
        <v>1</v>
      </c>
      <c r="L200" s="3990"/>
      <c r="M200" s="2861"/>
      <c r="N200" s="2861"/>
      <c r="O200" s="3727"/>
      <c r="P200" s="3611"/>
    </row>
    <row r="201" spans="1:16" ht="22" customHeight="1" thickBot="1" x14ac:dyDescent="0.4">
      <c r="A201" s="5497"/>
      <c r="B201" s="5504"/>
      <c r="C201" s="3310" t="s">
        <v>78</v>
      </c>
      <c r="D201" s="3695" t="s">
        <v>3983</v>
      </c>
      <c r="E201" s="3506"/>
      <c r="F201" s="2908" t="s">
        <v>3984</v>
      </c>
      <c r="G201" s="2909" t="s">
        <v>16</v>
      </c>
      <c r="H201" s="2910"/>
      <c r="I201" s="2910" t="str">
        <f>F186&amp;" + "&amp;F193</f>
        <v>Q76 + Q82</v>
      </c>
      <c r="J201" s="3506"/>
      <c r="K201" s="3943">
        <v>1</v>
      </c>
      <c r="L201" s="3695"/>
      <c r="M201" s="2910"/>
      <c r="N201" s="2910"/>
      <c r="O201" s="3535"/>
      <c r="P201" s="3641"/>
    </row>
    <row r="202" spans="1:16" ht="22" customHeight="1" thickTop="1" thickBot="1" x14ac:dyDescent="0.4">
      <c r="A202" s="5497"/>
      <c r="B202" s="5505" t="s">
        <v>4265</v>
      </c>
      <c r="C202" s="5512" t="s">
        <v>4265</v>
      </c>
      <c r="D202" s="3696" t="s">
        <v>3985</v>
      </c>
      <c r="E202" s="3507"/>
      <c r="F202" s="3508" t="s">
        <v>3986</v>
      </c>
      <c r="G202" s="3509" t="s">
        <v>16</v>
      </c>
      <c r="H202" s="3510"/>
      <c r="I202" s="3510" t="str">
        <f>F185&amp;" + "&amp;F201</f>
        <v>Q39 + Q90</v>
      </c>
      <c r="J202" s="3511"/>
      <c r="K202" s="3942">
        <v>1</v>
      </c>
      <c r="L202" s="4002"/>
      <c r="M202" s="3510"/>
      <c r="N202" s="3510"/>
      <c r="O202" s="3747"/>
      <c r="P202" s="3642"/>
    </row>
    <row r="203" spans="1:16" ht="22" customHeight="1" x14ac:dyDescent="0.35">
      <c r="A203" s="5497"/>
      <c r="B203" s="5506"/>
      <c r="C203" s="5513"/>
      <c r="D203" s="3697" t="s">
        <v>4266</v>
      </c>
      <c r="E203" s="3513"/>
      <c r="F203" s="3514" t="s">
        <v>3988</v>
      </c>
      <c r="G203" s="3515" t="s">
        <v>16</v>
      </c>
      <c r="H203" s="3512"/>
      <c r="I203" s="3512"/>
      <c r="J203" s="3513"/>
      <c r="K203" s="3937">
        <v>1</v>
      </c>
      <c r="L203" s="3697"/>
      <c r="M203" s="3512"/>
      <c r="N203" s="3512"/>
      <c r="O203" s="3748"/>
      <c r="P203" s="3643"/>
    </row>
    <row r="204" spans="1:16" ht="22" customHeight="1" thickBot="1" x14ac:dyDescent="0.4">
      <c r="A204" s="5496"/>
      <c r="B204" s="5507"/>
      <c r="C204" s="5514"/>
      <c r="D204" s="3200" t="s">
        <v>4267</v>
      </c>
      <c r="E204" s="2589"/>
      <c r="F204" s="2911" t="s">
        <v>3990</v>
      </c>
      <c r="G204" s="2587" t="s">
        <v>16</v>
      </c>
      <c r="H204" s="2588"/>
      <c r="I204" s="2588"/>
      <c r="J204" s="2589"/>
      <c r="K204" s="3963">
        <v>1</v>
      </c>
      <c r="L204" s="3200"/>
      <c r="M204" s="2588"/>
      <c r="N204" s="2588"/>
      <c r="O204" s="2585"/>
      <c r="P204" s="3644"/>
    </row>
    <row r="205" spans="1:16" ht="22" customHeight="1" thickTop="1" x14ac:dyDescent="0.35">
      <c r="A205" s="5497" t="s">
        <v>3591</v>
      </c>
      <c r="B205" s="5503" t="s">
        <v>4268</v>
      </c>
      <c r="C205" s="5499" t="s">
        <v>4269</v>
      </c>
      <c r="D205" s="3692" t="s">
        <v>4270</v>
      </c>
      <c r="E205" s="3503"/>
      <c r="F205" s="3516" t="s">
        <v>4271</v>
      </c>
      <c r="G205" s="3517" t="s">
        <v>16</v>
      </c>
      <c r="H205" s="3518"/>
      <c r="I205" s="3503"/>
      <c r="J205" s="3503"/>
      <c r="K205" s="3960">
        <v>1</v>
      </c>
      <c r="L205" s="3692"/>
      <c r="M205" s="3502"/>
      <c r="N205" s="3502"/>
      <c r="O205" s="3746"/>
      <c r="P205" s="3640"/>
    </row>
    <row r="206" spans="1:16" ht="22" customHeight="1" x14ac:dyDescent="0.35">
      <c r="A206" s="5497"/>
      <c r="B206" s="5503"/>
      <c r="C206" s="5499"/>
      <c r="D206" s="3698" t="s">
        <v>4272</v>
      </c>
      <c r="E206" s="3519"/>
      <c r="F206" s="3520" t="s">
        <v>4273</v>
      </c>
      <c r="G206" s="2629" t="s">
        <v>16</v>
      </c>
      <c r="H206" s="2629"/>
      <c r="I206" s="3519"/>
      <c r="J206" s="2627"/>
      <c r="K206" s="3938">
        <v>1</v>
      </c>
      <c r="L206" s="3182"/>
      <c r="M206" s="2630"/>
      <c r="N206" s="2630"/>
      <c r="O206" s="3519"/>
      <c r="P206" s="3603"/>
    </row>
    <row r="207" spans="1:16" ht="22" customHeight="1" x14ac:dyDescent="0.35">
      <c r="A207" s="5497"/>
      <c r="B207" s="5503"/>
      <c r="C207" s="5499"/>
      <c r="D207" s="3694" t="s">
        <v>4274</v>
      </c>
      <c r="E207" s="2992"/>
      <c r="F207" s="3521" t="s">
        <v>4275</v>
      </c>
      <c r="G207" s="2635" t="s">
        <v>16</v>
      </c>
      <c r="H207" s="2635"/>
      <c r="I207" s="2992"/>
      <c r="J207" s="2637"/>
      <c r="K207" s="3939">
        <v>1</v>
      </c>
      <c r="L207" s="3196"/>
      <c r="M207" s="2636"/>
      <c r="N207" s="2636"/>
      <c r="O207" s="2992"/>
      <c r="P207" s="3604"/>
    </row>
    <row r="208" spans="1:16" ht="22" customHeight="1" x14ac:dyDescent="0.35">
      <c r="A208" s="5497"/>
      <c r="B208" s="5503"/>
      <c r="C208" s="5499"/>
      <c r="D208" s="3694" t="s">
        <v>4276</v>
      </c>
      <c r="E208" s="2992"/>
      <c r="F208" s="3521" t="s">
        <v>4277</v>
      </c>
      <c r="G208" s="2635" t="s">
        <v>16</v>
      </c>
      <c r="H208" s="2635"/>
      <c r="I208" s="2992"/>
      <c r="J208" s="2637"/>
      <c r="K208" s="3939">
        <v>1</v>
      </c>
      <c r="L208" s="3196"/>
      <c r="M208" s="2636"/>
      <c r="N208" s="2636"/>
      <c r="O208" s="2992"/>
      <c r="P208" s="3604"/>
    </row>
    <row r="209" spans="1:16" ht="22" customHeight="1" x14ac:dyDescent="0.35">
      <c r="A209" s="5497"/>
      <c r="B209" s="5503"/>
      <c r="C209" s="5499"/>
      <c r="D209" s="3694" t="s">
        <v>4278</v>
      </c>
      <c r="E209" s="2992"/>
      <c r="F209" s="3521" t="s">
        <v>4279</v>
      </c>
      <c r="G209" s="2635" t="s">
        <v>16</v>
      </c>
      <c r="H209" s="2635"/>
      <c r="I209" s="2992"/>
      <c r="J209" s="2637"/>
      <c r="K209" s="3939">
        <v>1</v>
      </c>
      <c r="L209" s="3196"/>
      <c r="M209" s="2636"/>
      <c r="N209" s="2636"/>
      <c r="O209" s="2992"/>
      <c r="P209" s="3604"/>
    </row>
    <row r="210" spans="1:16" ht="22" customHeight="1" x14ac:dyDescent="0.35">
      <c r="A210" s="5497"/>
      <c r="B210" s="5503"/>
      <c r="C210" s="5499"/>
      <c r="D210" s="3694" t="s">
        <v>4280</v>
      </c>
      <c r="E210" s="2992"/>
      <c r="F210" s="3521" t="s">
        <v>4281</v>
      </c>
      <c r="G210" s="2635" t="s">
        <v>16</v>
      </c>
      <c r="H210" s="2635"/>
      <c r="I210" s="2992"/>
      <c r="J210" s="2637"/>
      <c r="K210" s="3939">
        <v>1</v>
      </c>
      <c r="L210" s="3196"/>
      <c r="M210" s="2636"/>
      <c r="N210" s="2636"/>
      <c r="O210" s="2992"/>
      <c r="P210" s="3604"/>
    </row>
    <row r="211" spans="1:16" ht="22" customHeight="1" x14ac:dyDescent="0.35">
      <c r="A211" s="5497"/>
      <c r="B211" s="5503"/>
      <c r="C211" s="5499"/>
      <c r="D211" s="3694" t="s">
        <v>4282</v>
      </c>
      <c r="E211" s="2637"/>
      <c r="F211" s="3521" t="s">
        <v>4283</v>
      </c>
      <c r="G211" s="2635" t="s">
        <v>16</v>
      </c>
      <c r="H211" s="2635"/>
      <c r="I211" s="2636"/>
      <c r="J211" s="2637"/>
      <c r="K211" s="3939">
        <v>1</v>
      </c>
      <c r="L211" s="3196"/>
      <c r="M211" s="2636"/>
      <c r="N211" s="2636"/>
      <c r="O211" s="2992"/>
      <c r="P211" s="3604"/>
    </row>
    <row r="212" spans="1:16" ht="22" customHeight="1" x14ac:dyDescent="0.35">
      <c r="A212" s="5497"/>
      <c r="B212" s="5503"/>
      <c r="C212" s="5499"/>
      <c r="D212" s="3694" t="s">
        <v>4284</v>
      </c>
      <c r="E212" s="2637"/>
      <c r="F212" s="3521" t="s">
        <v>4285</v>
      </c>
      <c r="G212" s="2635" t="s">
        <v>16</v>
      </c>
      <c r="H212" s="2635"/>
      <c r="I212" s="2636"/>
      <c r="J212" s="2637"/>
      <c r="K212" s="3939">
        <v>1</v>
      </c>
      <c r="L212" s="3196"/>
      <c r="M212" s="2636"/>
      <c r="N212" s="2636"/>
      <c r="O212" s="2992"/>
      <c r="P212" s="3604"/>
    </row>
    <row r="213" spans="1:16" ht="22" customHeight="1" x14ac:dyDescent="0.35">
      <c r="A213" s="5497"/>
      <c r="B213" s="5503"/>
      <c r="C213" s="5499"/>
      <c r="D213" s="3694" t="s">
        <v>4286</v>
      </c>
      <c r="E213" s="2992"/>
      <c r="F213" s="3521" t="s">
        <v>4287</v>
      </c>
      <c r="G213" s="2635" t="s">
        <v>16</v>
      </c>
      <c r="H213" s="2635"/>
      <c r="I213" s="2992"/>
      <c r="J213" s="2637"/>
      <c r="K213" s="3939">
        <v>1</v>
      </c>
      <c r="L213" s="3196"/>
      <c r="M213" s="2636"/>
      <c r="N213" s="2636"/>
      <c r="O213" s="2992"/>
      <c r="P213" s="3604"/>
    </row>
    <row r="214" spans="1:16" ht="22" customHeight="1" x14ac:dyDescent="0.35">
      <c r="A214" s="5497"/>
      <c r="B214" s="5503"/>
      <c r="C214" s="5499"/>
      <c r="D214" s="3694" t="s">
        <v>4288</v>
      </c>
      <c r="E214" s="2992"/>
      <c r="F214" s="3521" t="s">
        <v>4289</v>
      </c>
      <c r="G214" s="2635" t="s">
        <v>16</v>
      </c>
      <c r="H214" s="2635"/>
      <c r="I214" s="2992"/>
      <c r="J214" s="2637"/>
      <c r="K214" s="3939">
        <v>1</v>
      </c>
      <c r="L214" s="3196"/>
      <c r="M214" s="2636"/>
      <c r="N214" s="2636"/>
      <c r="O214" s="2992"/>
      <c r="P214" s="3604"/>
    </row>
    <row r="215" spans="1:16" ht="22" customHeight="1" x14ac:dyDescent="0.35">
      <c r="A215" s="5497"/>
      <c r="B215" s="5503"/>
      <c r="C215" s="5499"/>
      <c r="D215" s="3694" t="s">
        <v>4290</v>
      </c>
      <c r="E215" s="2992"/>
      <c r="F215" s="3522" t="s">
        <v>4291</v>
      </c>
      <c r="G215" s="2635" t="s">
        <v>16</v>
      </c>
      <c r="H215" s="2635"/>
      <c r="I215" s="2992"/>
      <c r="J215" s="2637"/>
      <c r="K215" s="3939">
        <v>1</v>
      </c>
      <c r="L215" s="3196"/>
      <c r="M215" s="2636"/>
      <c r="N215" s="2636"/>
      <c r="O215" s="2992"/>
      <c r="P215" s="3604"/>
    </row>
    <row r="216" spans="1:16" ht="22" customHeight="1" x14ac:dyDescent="0.35">
      <c r="A216" s="5497"/>
      <c r="B216" s="5503"/>
      <c r="C216" s="5499"/>
      <c r="D216" s="3699" t="s">
        <v>4292</v>
      </c>
      <c r="E216" s="3498" t="str">
        <f>F205&amp;" + "&amp;F206&amp;" + "&amp;F207&amp;" + "&amp;F208&amp;" + "&amp;F209&amp;" + "&amp;F210&amp;" + "&amp;F211&amp;" + "&amp;F212&amp;" + "&amp;F213&amp;" + "&amp;F214&amp;" + "&amp;F215</f>
        <v>ICF14 + ICF21 + ICF22 + ICF23 + ICF24 + ICF25 + ICF28 + ICF51 + ICF301 + ICF302 + ICF29</v>
      </c>
      <c r="F216" s="3523" t="s">
        <v>4293</v>
      </c>
      <c r="G216" s="3496" t="s">
        <v>16</v>
      </c>
      <c r="H216" s="3524" t="s">
        <v>3596</v>
      </c>
      <c r="I216" s="3301"/>
      <c r="J216" s="3497"/>
      <c r="K216" s="3953">
        <v>1</v>
      </c>
      <c r="L216" s="3699"/>
      <c r="M216" s="3301"/>
      <c r="N216" s="3301"/>
      <c r="O216" s="3497"/>
      <c r="P216" s="3638"/>
    </row>
    <row r="217" spans="1:16" ht="22" customHeight="1" x14ac:dyDescent="0.35">
      <c r="A217" s="5497"/>
      <c r="B217" s="5503"/>
      <c r="C217" s="5499"/>
      <c r="D217" s="3694" t="s">
        <v>4294</v>
      </c>
      <c r="E217" s="2992"/>
      <c r="F217" s="3521" t="s">
        <v>4295</v>
      </c>
      <c r="G217" s="2635" t="s">
        <v>16</v>
      </c>
      <c r="H217" s="2635"/>
      <c r="I217" s="2992"/>
      <c r="J217" s="2637"/>
      <c r="K217" s="3939">
        <v>1</v>
      </c>
      <c r="L217" s="3196"/>
      <c r="M217" s="2636"/>
      <c r="N217" s="2636"/>
      <c r="O217" s="2992"/>
      <c r="P217" s="3604"/>
    </row>
    <row r="218" spans="1:16" ht="22" customHeight="1" x14ac:dyDescent="0.35">
      <c r="A218" s="5497"/>
      <c r="B218" s="5503"/>
      <c r="C218" s="5499"/>
      <c r="D218" s="3694" t="s">
        <v>4296</v>
      </c>
      <c r="E218" s="2992"/>
      <c r="F218" s="3521" t="s">
        <v>4297</v>
      </c>
      <c r="G218" s="2635" t="s">
        <v>16</v>
      </c>
      <c r="H218" s="2635"/>
      <c r="I218" s="2992"/>
      <c r="J218" s="2637"/>
      <c r="K218" s="3939">
        <v>1</v>
      </c>
      <c r="L218" s="3196"/>
      <c r="M218" s="2636"/>
      <c r="N218" s="2636"/>
      <c r="O218" s="2992"/>
      <c r="P218" s="3604"/>
    </row>
    <row r="219" spans="1:16" ht="22" customHeight="1" x14ac:dyDescent="0.35">
      <c r="A219" s="5497"/>
      <c r="B219" s="5503"/>
      <c r="C219" s="5499"/>
      <c r="D219" s="3700" t="s">
        <v>4298</v>
      </c>
      <c r="E219" s="3525"/>
      <c r="F219" s="3526" t="s">
        <v>4299</v>
      </c>
      <c r="G219" s="3001" t="s">
        <v>16</v>
      </c>
      <c r="H219" s="3001"/>
      <c r="I219" s="3003"/>
      <c r="J219" s="3527"/>
      <c r="K219" s="3965">
        <v>1</v>
      </c>
      <c r="L219" s="4003"/>
      <c r="M219" s="3003"/>
      <c r="N219" s="3003"/>
      <c r="O219" s="3527"/>
      <c r="P219" s="3645"/>
    </row>
    <row r="220" spans="1:16" ht="22" customHeight="1" x14ac:dyDescent="0.35">
      <c r="A220" s="5497"/>
      <c r="B220" s="5503"/>
      <c r="C220" s="5499"/>
      <c r="D220" s="3699" t="s">
        <v>4300</v>
      </c>
      <c r="E220" s="3498" t="str">
        <f>F216&amp;" + "&amp;F217&amp;" + "&amp;F218&amp;" + "&amp;F219</f>
        <v>ICF330 + ICF26 + ICF27 + ICF329</v>
      </c>
      <c r="F220" s="3523" t="s">
        <v>4301</v>
      </c>
      <c r="G220" s="3496" t="s">
        <v>16</v>
      </c>
      <c r="H220" s="3524" t="s">
        <v>3596</v>
      </c>
      <c r="I220" s="3301"/>
      <c r="J220" s="3497"/>
      <c r="K220" s="3953">
        <v>1</v>
      </c>
      <c r="L220" s="3699"/>
      <c r="M220" s="3301"/>
      <c r="N220" s="3301"/>
      <c r="O220" s="3497"/>
      <c r="P220" s="3638"/>
    </row>
    <row r="221" spans="1:16" ht="22" customHeight="1" x14ac:dyDescent="0.35">
      <c r="A221" s="5497"/>
      <c r="B221" s="5503"/>
      <c r="C221" s="5499"/>
      <c r="D221" s="3683" t="s">
        <v>4302</v>
      </c>
      <c r="E221" s="3528"/>
      <c r="F221" s="3529" t="s">
        <v>4303</v>
      </c>
      <c r="G221" s="2917" t="s">
        <v>16</v>
      </c>
      <c r="H221" s="3530"/>
      <c r="I221" s="2918"/>
      <c r="J221" s="3531"/>
      <c r="K221" s="3966">
        <v>1</v>
      </c>
      <c r="L221" s="4004"/>
      <c r="M221" s="2918"/>
      <c r="N221" s="2918"/>
      <c r="O221" s="3531"/>
      <c r="P221" s="3646"/>
    </row>
    <row r="222" spans="1:16" ht="22" customHeight="1" x14ac:dyDescent="0.35">
      <c r="A222" s="5497"/>
      <c r="B222" s="5503"/>
      <c r="C222" s="5499"/>
      <c r="D222" s="3198" t="s">
        <v>4304</v>
      </c>
      <c r="E222" s="2899"/>
      <c r="F222" s="3448" t="s">
        <v>4305</v>
      </c>
      <c r="G222" s="2901" t="s">
        <v>16</v>
      </c>
      <c r="H222" s="3532"/>
      <c r="I222" s="2902"/>
      <c r="J222" s="2899"/>
      <c r="K222" s="3924">
        <v>1</v>
      </c>
      <c r="L222" s="3975"/>
      <c r="M222" s="2902"/>
      <c r="N222" s="2902"/>
      <c r="O222" s="3337"/>
      <c r="P222" s="3586"/>
    </row>
    <row r="223" spans="1:16" ht="22" customHeight="1" thickBot="1" x14ac:dyDescent="0.4">
      <c r="A223" s="5497"/>
      <c r="B223" s="5503"/>
      <c r="C223" s="5499"/>
      <c r="D223" s="3695" t="s">
        <v>4306</v>
      </c>
      <c r="E223" s="3506" t="str">
        <f>F220&amp;" + "&amp;F221</f>
        <v>ICF52 + ICF53</v>
      </c>
      <c r="F223" s="3533" t="s">
        <v>4307</v>
      </c>
      <c r="G223" s="2909" t="s">
        <v>16</v>
      </c>
      <c r="H223" s="3534" t="s">
        <v>3596</v>
      </c>
      <c r="I223" s="2910"/>
      <c r="J223" s="3535"/>
      <c r="K223" s="3943">
        <v>1</v>
      </c>
      <c r="L223" s="3695"/>
      <c r="M223" s="2910"/>
      <c r="N223" s="2910"/>
      <c r="O223" s="3535"/>
      <c r="P223" s="3641"/>
    </row>
    <row r="224" spans="1:16" ht="22" customHeight="1" x14ac:dyDescent="0.35">
      <c r="A224" s="5497"/>
      <c r="B224" s="5503"/>
      <c r="C224" s="5501" t="s">
        <v>4308</v>
      </c>
      <c r="D224" s="3184" t="s">
        <v>4309</v>
      </c>
      <c r="E224" s="2843"/>
      <c r="F224" s="3536" t="s">
        <v>4310</v>
      </c>
      <c r="G224" s="2845" t="s">
        <v>16</v>
      </c>
      <c r="H224" s="3016"/>
      <c r="I224" s="2846"/>
      <c r="J224" s="2983"/>
      <c r="K224" s="3948">
        <v>1</v>
      </c>
      <c r="L224" s="3184"/>
      <c r="M224" s="2846"/>
      <c r="N224" s="2846"/>
      <c r="O224" s="2983"/>
      <c r="P224" s="3614"/>
    </row>
    <row r="225" spans="1:16" ht="22" customHeight="1" x14ac:dyDescent="0.35">
      <c r="A225" s="5497"/>
      <c r="B225" s="5503"/>
      <c r="C225" s="5499"/>
      <c r="D225" s="3196" t="s">
        <v>4311</v>
      </c>
      <c r="E225" s="2637"/>
      <c r="F225" s="3521" t="s">
        <v>4312</v>
      </c>
      <c r="G225" s="2635" t="s">
        <v>16</v>
      </c>
      <c r="H225" s="3017"/>
      <c r="I225" s="2636"/>
      <c r="J225" s="2992"/>
      <c r="K225" s="3939">
        <v>1</v>
      </c>
      <c r="L225" s="3196"/>
      <c r="M225" s="2636"/>
      <c r="N225" s="2636"/>
      <c r="O225" s="2992"/>
      <c r="P225" s="3604"/>
    </row>
    <row r="226" spans="1:16" ht="22" customHeight="1" x14ac:dyDescent="0.35">
      <c r="A226" s="5497"/>
      <c r="B226" s="5503"/>
      <c r="C226" s="5499"/>
      <c r="D226" s="3694" t="s">
        <v>4313</v>
      </c>
      <c r="E226" s="2992"/>
      <c r="F226" s="3521" t="s">
        <v>4314</v>
      </c>
      <c r="G226" s="2635" t="s">
        <v>16</v>
      </c>
      <c r="H226" s="3017"/>
      <c r="I226" s="2992"/>
      <c r="J226" s="2637"/>
      <c r="K226" s="3939">
        <v>1</v>
      </c>
      <c r="L226" s="3196"/>
      <c r="M226" s="2636"/>
      <c r="N226" s="2636"/>
      <c r="O226" s="2992"/>
      <c r="P226" s="3604"/>
    </row>
    <row r="227" spans="1:16" ht="22" customHeight="1" thickBot="1" x14ac:dyDescent="0.4">
      <c r="A227" s="5497"/>
      <c r="B227" s="5503"/>
      <c r="C227" s="5499"/>
      <c r="D227" s="3701" t="s">
        <v>4290</v>
      </c>
      <c r="E227" s="3537"/>
      <c r="F227" s="3538" t="s">
        <v>4315</v>
      </c>
      <c r="G227" s="3391" t="s">
        <v>16</v>
      </c>
      <c r="H227" s="3391"/>
      <c r="I227" s="3537"/>
      <c r="J227" s="3389"/>
      <c r="K227" s="3941">
        <v>1</v>
      </c>
      <c r="L227" s="3664"/>
      <c r="M227" s="3388"/>
      <c r="N227" s="3388"/>
      <c r="O227" s="3537"/>
      <c r="P227" s="3606"/>
    </row>
    <row r="228" spans="1:16" ht="22" customHeight="1" x14ac:dyDescent="0.35">
      <c r="A228" s="5497"/>
      <c r="B228" s="5503"/>
      <c r="C228" s="5499"/>
      <c r="D228" s="3699" t="s">
        <v>4316</v>
      </c>
      <c r="E228" s="3498" t="str">
        <f>F224&amp;" + "&amp;F225&amp;" + "&amp;F226&amp;" + "&amp;F227</f>
        <v>ICF15ifrs16 + ICF31 + ICF51bis + ICF32</v>
      </c>
      <c r="F228" s="3495" t="s">
        <v>4317</v>
      </c>
      <c r="G228" s="3496" t="s">
        <v>16</v>
      </c>
      <c r="H228" s="3496" t="s">
        <v>3596</v>
      </c>
      <c r="I228" s="3301"/>
      <c r="J228" s="3498"/>
      <c r="K228" s="3953">
        <v>1</v>
      </c>
      <c r="L228" s="3699"/>
      <c r="M228" s="3301"/>
      <c r="N228" s="3301"/>
      <c r="O228" s="3497"/>
      <c r="P228" s="3638"/>
    </row>
    <row r="229" spans="1:16" ht="22" customHeight="1" x14ac:dyDescent="0.35">
      <c r="A229" s="5497"/>
      <c r="B229" s="5503"/>
      <c r="C229" s="5499"/>
      <c r="D229" s="3182" t="s">
        <v>4318</v>
      </c>
      <c r="E229" s="3539"/>
      <c r="F229" s="3540" t="s">
        <v>4319</v>
      </c>
      <c r="G229" s="3004" t="s">
        <v>16</v>
      </c>
      <c r="H229" s="3004"/>
      <c r="I229" s="3539"/>
      <c r="J229" s="3541"/>
      <c r="K229" s="3967">
        <v>1</v>
      </c>
      <c r="L229" s="4005"/>
      <c r="M229" s="3006"/>
      <c r="N229" s="3006"/>
      <c r="O229" s="3539"/>
      <c r="P229" s="3647"/>
    </row>
    <row r="230" spans="1:16" ht="22" customHeight="1" x14ac:dyDescent="0.35">
      <c r="A230" s="5497"/>
      <c r="B230" s="5503"/>
      <c r="C230" s="5499"/>
      <c r="D230" s="3198" t="s">
        <v>4304</v>
      </c>
      <c r="E230" s="2899"/>
      <c r="F230" s="3448" t="s">
        <v>4320</v>
      </c>
      <c r="G230" s="2901" t="s">
        <v>16</v>
      </c>
      <c r="H230" s="3532"/>
      <c r="I230" s="2902"/>
      <c r="J230" s="2899"/>
      <c r="K230" s="3924">
        <v>1</v>
      </c>
      <c r="L230" s="3975"/>
      <c r="M230" s="2902"/>
      <c r="N230" s="2902"/>
      <c r="O230" s="3337"/>
      <c r="P230" s="3586"/>
    </row>
    <row r="231" spans="1:16" ht="22" customHeight="1" thickBot="1" x14ac:dyDescent="0.4">
      <c r="A231" s="5497"/>
      <c r="B231" s="5503"/>
      <c r="C231" s="5499"/>
      <c r="D231" s="3695" t="s">
        <v>4321</v>
      </c>
      <c r="E231" s="3506" t="str">
        <f>F228&amp;" + "&amp;F229</f>
        <v>ICF01b + ICF54</v>
      </c>
      <c r="F231" s="3533" t="s">
        <v>4322</v>
      </c>
      <c r="G231" s="2909" t="s">
        <v>16</v>
      </c>
      <c r="H231" s="2909" t="s">
        <v>3596</v>
      </c>
      <c r="I231" s="2910"/>
      <c r="J231" s="3506"/>
      <c r="K231" s="3943">
        <v>1</v>
      </c>
      <c r="L231" s="3695"/>
      <c r="M231" s="2910"/>
      <c r="N231" s="2910"/>
      <c r="O231" s="3535"/>
      <c r="P231" s="3641"/>
    </row>
    <row r="232" spans="1:16" ht="22" customHeight="1" x14ac:dyDescent="0.35">
      <c r="A232" s="5497"/>
      <c r="B232" s="5503"/>
      <c r="C232" s="5501" t="s">
        <v>4323</v>
      </c>
      <c r="D232" s="3702" t="s">
        <v>4324</v>
      </c>
      <c r="E232" s="3543" t="str">
        <f>F220&amp;"  ou  "&amp;F228&amp;"    [selon la méthode effectivement employée]"</f>
        <v>ICF52  ou  ICF01b    [selon la méthode effectivement employée]</v>
      </c>
      <c r="F232" s="3544" t="s">
        <v>4325</v>
      </c>
      <c r="G232" s="3545" t="s">
        <v>16</v>
      </c>
      <c r="H232" s="3545" t="s">
        <v>3596</v>
      </c>
      <c r="I232" s="3542"/>
      <c r="J232" s="3543"/>
      <c r="K232" s="3968">
        <v>1</v>
      </c>
      <c r="L232" s="3702"/>
      <c r="M232" s="3542"/>
      <c r="N232" s="3542"/>
      <c r="O232" s="3749"/>
      <c r="P232" s="3648"/>
    </row>
    <row r="233" spans="1:16" ht="22" customHeight="1" x14ac:dyDescent="0.35">
      <c r="A233" s="5497"/>
      <c r="B233" s="5503"/>
      <c r="C233" s="5499"/>
      <c r="D233" s="3182" t="s">
        <v>4326</v>
      </c>
      <c r="E233" s="3539" t="str">
        <f>F221&amp;"  ou  "&amp;F229&amp;"    [selon la méthode effectivement employée]"</f>
        <v>ICF53  ou  ICF54    [selon la méthode effectivement employée]</v>
      </c>
      <c r="F233" s="3540" t="s">
        <v>4327</v>
      </c>
      <c r="G233" s="3004" t="s">
        <v>16</v>
      </c>
      <c r="H233" s="3004" t="s">
        <v>3596</v>
      </c>
      <c r="I233" s="3539"/>
      <c r="J233" s="3541"/>
      <c r="K233" s="3967">
        <v>1</v>
      </c>
      <c r="L233" s="4005"/>
      <c r="M233" s="3006"/>
      <c r="N233" s="3006"/>
      <c r="O233" s="3539"/>
      <c r="P233" s="3647"/>
    </row>
    <row r="234" spans="1:16" ht="22" customHeight="1" x14ac:dyDescent="0.35">
      <c r="A234" s="5497"/>
      <c r="B234" s="5503"/>
      <c r="C234" s="5499"/>
      <c r="D234" s="3198" t="s">
        <v>4328</v>
      </c>
      <c r="E234" s="2899" t="str">
        <f>F222&amp;"  ou  "&amp;F230&amp;"    [selon la méthode effectivement employée]"</f>
        <v>ICF53ifrs16  ou  ICF54ifrs16    [selon la méthode effectivement employée]</v>
      </c>
      <c r="F234" s="3448" t="s">
        <v>4329</v>
      </c>
      <c r="G234" s="2901" t="s">
        <v>16</v>
      </c>
      <c r="H234" s="3532" t="s">
        <v>3596</v>
      </c>
      <c r="I234" s="2902"/>
      <c r="J234" s="2899"/>
      <c r="K234" s="3924">
        <v>1</v>
      </c>
      <c r="L234" s="3975"/>
      <c r="M234" s="2902"/>
      <c r="N234" s="2902"/>
      <c r="O234" s="3337"/>
      <c r="P234" s="3586"/>
    </row>
    <row r="235" spans="1:16" ht="22" customHeight="1" thickBot="1" x14ac:dyDescent="0.4">
      <c r="A235" s="5497"/>
      <c r="B235" s="5503"/>
      <c r="C235" s="5499"/>
      <c r="D235" s="3695" t="s">
        <v>4330</v>
      </c>
      <c r="E235" s="3506" t="str">
        <f>F223&amp;"  ou  "&amp;F231&amp;"    [selon la méthode effectivement employée]"</f>
        <v>ICF01a  ou  ICF56    [selon la méthode effectivement employée]</v>
      </c>
      <c r="F235" s="3533" t="s">
        <v>4331</v>
      </c>
      <c r="G235" s="2909" t="s">
        <v>16</v>
      </c>
      <c r="H235" s="2909" t="s">
        <v>3596</v>
      </c>
      <c r="I235" s="2910"/>
      <c r="J235" s="3506"/>
      <c r="K235" s="3943">
        <v>1</v>
      </c>
      <c r="L235" s="3695"/>
      <c r="M235" s="2910"/>
      <c r="N235" s="2910"/>
      <c r="O235" s="3535"/>
      <c r="P235" s="3641"/>
    </row>
    <row r="236" spans="1:16" ht="22" customHeight="1" x14ac:dyDescent="0.35">
      <c r="A236" s="5497"/>
      <c r="B236" s="5503"/>
      <c r="C236" s="5499"/>
      <c r="D236" s="3184" t="s">
        <v>4332</v>
      </c>
      <c r="E236" s="3019" t="str">
        <f>"Saisie manuelle            Si non saisi, alors Calcul automatique :       "&amp;F237&amp;" + "&amp;F238&amp;" + "&amp;F239&amp;" + "&amp;F240&amp;" + "&amp;F241</f>
        <v>Saisie manuelle            Si non saisi, alors Calcul automatique :       ICF45 + ICF46 + ICF47 + ICF48 + ICF49</v>
      </c>
      <c r="F236" s="3450" t="s">
        <v>4333</v>
      </c>
      <c r="G236" s="2845" t="s">
        <v>16</v>
      </c>
      <c r="H236" s="2845"/>
      <c r="I236" s="2983" t="str">
        <f>F237&amp;" + "&amp;F238&amp;" + "&amp;F239&amp;" + "&amp;F240&amp;" + "&amp;F241</f>
        <v>ICF45 + ICF46 + ICF47 + ICF48 + ICF49</v>
      </c>
      <c r="J236" s="2843"/>
      <c r="K236" s="3948">
        <v>1</v>
      </c>
      <c r="L236" s="3184"/>
      <c r="M236" s="2846"/>
      <c r="N236" s="2846"/>
      <c r="O236" s="2983"/>
      <c r="P236" s="3614"/>
    </row>
    <row r="237" spans="1:16" ht="22" customHeight="1" x14ac:dyDescent="0.35">
      <c r="A237" s="5497"/>
      <c r="B237" s="5503"/>
      <c r="C237" s="5499"/>
      <c r="D237" s="3186" t="s">
        <v>4334</v>
      </c>
      <c r="E237" s="1648"/>
      <c r="F237" s="3433" t="s">
        <v>4335</v>
      </c>
      <c r="G237" s="1650" t="s">
        <v>16</v>
      </c>
      <c r="H237" s="1650"/>
      <c r="I237" s="1651"/>
      <c r="J237" s="1648"/>
      <c r="K237" s="3923">
        <v>1</v>
      </c>
      <c r="L237" s="3974"/>
      <c r="M237" s="1651"/>
      <c r="N237" s="1651"/>
      <c r="O237" s="3335"/>
      <c r="P237" s="3585"/>
    </row>
    <row r="238" spans="1:16" ht="22" customHeight="1" x14ac:dyDescent="0.35">
      <c r="A238" s="5497"/>
      <c r="B238" s="5503"/>
      <c r="C238" s="5499"/>
      <c r="D238" s="3186" t="s">
        <v>4336</v>
      </c>
      <c r="E238" s="1648"/>
      <c r="F238" s="3433" t="s">
        <v>4337</v>
      </c>
      <c r="G238" s="1650" t="s">
        <v>16</v>
      </c>
      <c r="H238" s="1650"/>
      <c r="I238" s="1651"/>
      <c r="J238" s="1648"/>
      <c r="K238" s="3923">
        <v>1</v>
      </c>
      <c r="L238" s="3974"/>
      <c r="M238" s="1651"/>
      <c r="N238" s="1651"/>
      <c r="O238" s="3335"/>
      <c r="P238" s="3585"/>
    </row>
    <row r="239" spans="1:16" ht="22" customHeight="1" x14ac:dyDescent="0.35">
      <c r="A239" s="5497"/>
      <c r="B239" s="5503"/>
      <c r="C239" s="5499"/>
      <c r="D239" s="3186" t="s">
        <v>4338</v>
      </c>
      <c r="E239" s="1648"/>
      <c r="F239" s="3433" t="s">
        <v>4339</v>
      </c>
      <c r="G239" s="1650" t="s">
        <v>16</v>
      </c>
      <c r="H239" s="1650"/>
      <c r="I239" s="1651"/>
      <c r="J239" s="1648"/>
      <c r="K239" s="3923">
        <v>1</v>
      </c>
      <c r="L239" s="3974"/>
      <c r="M239" s="1651"/>
      <c r="N239" s="1651"/>
      <c r="O239" s="3335"/>
      <c r="P239" s="3585"/>
    </row>
    <row r="240" spans="1:16" ht="22" customHeight="1" x14ac:dyDescent="0.35">
      <c r="A240" s="5497"/>
      <c r="B240" s="5503"/>
      <c r="C240" s="5499"/>
      <c r="D240" s="3186" t="s">
        <v>4340</v>
      </c>
      <c r="E240" s="1648"/>
      <c r="F240" s="3433" t="s">
        <v>4341</v>
      </c>
      <c r="G240" s="1650" t="s">
        <v>16</v>
      </c>
      <c r="H240" s="1650"/>
      <c r="I240" s="1651"/>
      <c r="J240" s="1648"/>
      <c r="K240" s="3923">
        <v>1</v>
      </c>
      <c r="L240" s="3974"/>
      <c r="M240" s="1651"/>
      <c r="N240" s="1651"/>
      <c r="O240" s="3335"/>
      <c r="P240" s="3585"/>
    </row>
    <row r="241" spans="1:16" ht="22" customHeight="1" thickBot="1" x14ac:dyDescent="0.4">
      <c r="A241" s="5497"/>
      <c r="B241" s="5503"/>
      <c r="C241" s="5500"/>
      <c r="D241" s="3189" t="s">
        <v>2106</v>
      </c>
      <c r="E241" s="2858"/>
      <c r="F241" s="3546" t="s">
        <v>4342</v>
      </c>
      <c r="G241" s="2860" t="s">
        <v>16</v>
      </c>
      <c r="H241" s="2860"/>
      <c r="I241" s="2861"/>
      <c r="J241" s="2858"/>
      <c r="K241" s="3945">
        <v>1</v>
      </c>
      <c r="L241" s="3990"/>
      <c r="M241" s="2861"/>
      <c r="N241" s="2861"/>
      <c r="O241" s="3727"/>
      <c r="P241" s="3611"/>
    </row>
    <row r="242" spans="1:16" ht="22" customHeight="1" thickBot="1" x14ac:dyDescent="0.4">
      <c r="A242" s="5497"/>
      <c r="B242" s="5504"/>
      <c r="C242" s="3312"/>
      <c r="D242" s="3219" t="s">
        <v>4343</v>
      </c>
      <c r="E242" s="3044" t="str">
        <f>F235&amp;" + "&amp;F236</f>
        <v>ICF01  + ICF02</v>
      </c>
      <c r="F242" s="3547" t="s">
        <v>4344</v>
      </c>
      <c r="G242" s="3043" t="s">
        <v>16</v>
      </c>
      <c r="H242" s="3043" t="s">
        <v>3596</v>
      </c>
      <c r="I242" s="3044"/>
      <c r="J242" s="3041"/>
      <c r="K242" s="3959">
        <v>1</v>
      </c>
      <c r="L242" s="3219"/>
      <c r="M242" s="3040"/>
      <c r="N242" s="3040"/>
      <c r="O242" s="3044"/>
      <c r="P242" s="3649"/>
    </row>
    <row r="243" spans="1:16" ht="22" customHeight="1" thickTop="1" x14ac:dyDescent="0.35">
      <c r="A243" s="5497"/>
      <c r="B243" s="5502" t="s">
        <v>4345</v>
      </c>
      <c r="C243" s="5498" t="s">
        <v>3168</v>
      </c>
      <c r="D243" s="3196" t="s">
        <v>4346</v>
      </c>
      <c r="E243" s="3548"/>
      <c r="F243" s="3520" t="s">
        <v>4347</v>
      </c>
      <c r="G243" s="3549" t="s">
        <v>16</v>
      </c>
      <c r="H243" s="3550"/>
      <c r="I243" s="3551"/>
      <c r="J243" s="3552"/>
      <c r="K243" s="3969">
        <v>1</v>
      </c>
      <c r="L243" s="4006"/>
      <c r="M243" s="3551"/>
      <c r="N243" s="3551"/>
      <c r="O243" s="3552"/>
      <c r="P243" s="3650"/>
    </row>
    <row r="244" spans="1:16" ht="22" customHeight="1" x14ac:dyDescent="0.35">
      <c r="A244" s="5497"/>
      <c r="B244" s="5503"/>
      <c r="C244" s="5499"/>
      <c r="D244" s="3196" t="s">
        <v>4348</v>
      </c>
      <c r="E244" s="2637"/>
      <c r="F244" s="3521" t="s">
        <v>4349</v>
      </c>
      <c r="G244" s="2635" t="s">
        <v>16</v>
      </c>
      <c r="H244" s="3017"/>
      <c r="I244" s="2636"/>
      <c r="J244" s="2992"/>
      <c r="K244" s="3939">
        <v>1</v>
      </c>
      <c r="L244" s="3196"/>
      <c r="M244" s="2636"/>
      <c r="N244" s="2636"/>
      <c r="O244" s="2992"/>
      <c r="P244" s="3604"/>
    </row>
    <row r="245" spans="1:16" ht="22" customHeight="1" x14ac:dyDescent="0.35">
      <c r="A245" s="5497"/>
      <c r="B245" s="5503"/>
      <c r="C245" s="5499"/>
      <c r="D245" s="3196" t="s">
        <v>4350</v>
      </c>
      <c r="E245" s="2637"/>
      <c r="F245" s="3521" t="s">
        <v>4351</v>
      </c>
      <c r="G245" s="2635" t="s">
        <v>16</v>
      </c>
      <c r="H245" s="3017"/>
      <c r="I245" s="2636"/>
      <c r="J245" s="2992"/>
      <c r="K245" s="3939">
        <v>1</v>
      </c>
      <c r="L245" s="3196"/>
      <c r="M245" s="2636"/>
      <c r="N245" s="2636"/>
      <c r="O245" s="2992"/>
      <c r="P245" s="3604"/>
    </row>
    <row r="246" spans="1:16" ht="22" customHeight="1" x14ac:dyDescent="0.35">
      <c r="A246" s="5497"/>
      <c r="B246" s="5503"/>
      <c r="C246" s="5499"/>
      <c r="D246" s="3703" t="s">
        <v>4290</v>
      </c>
      <c r="E246" s="2894"/>
      <c r="F246" s="3553" t="s">
        <v>4352</v>
      </c>
      <c r="G246" s="2896" t="s">
        <v>16</v>
      </c>
      <c r="H246" s="3029"/>
      <c r="I246" s="2897"/>
      <c r="J246" s="2995"/>
      <c r="K246" s="3956">
        <v>1</v>
      </c>
      <c r="L246" s="3205"/>
      <c r="M246" s="2897"/>
      <c r="N246" s="2897"/>
      <c r="O246" s="2995"/>
      <c r="P246" s="3623"/>
    </row>
    <row r="247" spans="1:16" ht="22" customHeight="1" thickBot="1" x14ac:dyDescent="0.4">
      <c r="A247" s="5497"/>
      <c r="B247" s="5503"/>
      <c r="C247" s="5500"/>
      <c r="D247" s="3704" t="s">
        <v>4353</v>
      </c>
      <c r="E247" s="3436" t="str">
        <f>F243&amp;" + "&amp;F244&amp;" + "&amp;F245&amp;" + "&amp;F246</f>
        <v>ICF34 + ICF35 + ICF303 + ICF36</v>
      </c>
      <c r="F247" s="3554" t="s">
        <v>4354</v>
      </c>
      <c r="G247" s="3555" t="s">
        <v>16</v>
      </c>
      <c r="H247" s="3438" t="s">
        <v>3596</v>
      </c>
      <c r="I247" s="3435"/>
      <c r="J247" s="3436"/>
      <c r="K247" s="3943">
        <v>1</v>
      </c>
      <c r="L247" s="3675"/>
      <c r="M247" s="3435"/>
      <c r="N247" s="3435"/>
      <c r="O247" s="3736"/>
      <c r="P247" s="3624"/>
    </row>
    <row r="248" spans="1:16" ht="22" customHeight="1" thickBot="1" x14ac:dyDescent="0.4">
      <c r="A248" s="5497"/>
      <c r="B248" s="5503"/>
      <c r="C248" s="3313" t="s">
        <v>3653</v>
      </c>
      <c r="D248" s="3705" t="s">
        <v>4355</v>
      </c>
      <c r="E248" s="3556" t="str">
        <f>F242&amp;" + "&amp;F247</f>
        <v>ICF03 + ICF04</v>
      </c>
      <c r="F248" s="3557" t="s">
        <v>4356</v>
      </c>
      <c r="G248" s="2971" t="s">
        <v>16</v>
      </c>
      <c r="H248" s="2971" t="s">
        <v>3596</v>
      </c>
      <c r="I248" s="3556"/>
      <c r="J248" s="3558"/>
      <c r="K248" s="3951">
        <v>1</v>
      </c>
      <c r="L248" s="3705"/>
      <c r="M248" s="2972"/>
      <c r="N248" s="2972"/>
      <c r="O248" s="3556"/>
      <c r="P248" s="3651"/>
    </row>
    <row r="249" spans="1:16" ht="22" customHeight="1" x14ac:dyDescent="0.35">
      <c r="A249" s="5497"/>
      <c r="B249" s="5503"/>
      <c r="C249" s="5501" t="s">
        <v>3177</v>
      </c>
      <c r="D249" s="3182" t="s">
        <v>4357</v>
      </c>
      <c r="E249" s="2627"/>
      <c r="F249" s="3520" t="s">
        <v>4358</v>
      </c>
      <c r="G249" s="2629" t="s">
        <v>16</v>
      </c>
      <c r="H249" s="3028"/>
      <c r="I249" s="2630"/>
      <c r="J249" s="3519"/>
      <c r="K249" s="3938">
        <v>1</v>
      </c>
      <c r="L249" s="3182"/>
      <c r="M249" s="2630"/>
      <c r="N249" s="2630"/>
      <c r="O249" s="3519"/>
      <c r="P249" s="3603"/>
    </row>
    <row r="250" spans="1:16" ht="22" customHeight="1" x14ac:dyDescent="0.35">
      <c r="A250" s="5497"/>
      <c r="B250" s="5503"/>
      <c r="C250" s="5499"/>
      <c r="D250" s="3196" t="s">
        <v>4359</v>
      </c>
      <c r="E250" s="2637"/>
      <c r="F250" s="3521" t="s">
        <v>4360</v>
      </c>
      <c r="G250" s="2635" t="s">
        <v>16</v>
      </c>
      <c r="H250" s="3017"/>
      <c r="I250" s="2636"/>
      <c r="J250" s="2992"/>
      <c r="K250" s="3939">
        <v>1</v>
      </c>
      <c r="L250" s="3196"/>
      <c r="M250" s="2636"/>
      <c r="N250" s="2636"/>
      <c r="O250" s="2992"/>
      <c r="P250" s="3604"/>
    </row>
    <row r="251" spans="1:16" ht="22" customHeight="1" x14ac:dyDescent="0.35">
      <c r="A251" s="5497"/>
      <c r="B251" s="5503"/>
      <c r="C251" s="5499"/>
      <c r="D251" s="3693" t="s">
        <v>4361</v>
      </c>
      <c r="E251" s="2627" t="str">
        <f>F252&amp;" + "&amp;F253</f>
        <v>ICF17 + ICF18</v>
      </c>
      <c r="F251" s="3520" t="s">
        <v>4362</v>
      </c>
      <c r="G251" s="2629" t="s">
        <v>16</v>
      </c>
      <c r="H251" s="3028" t="s">
        <v>3596</v>
      </c>
      <c r="I251" s="2630"/>
      <c r="J251" s="3519"/>
      <c r="K251" s="3938">
        <v>1</v>
      </c>
      <c r="L251" s="3182"/>
      <c r="M251" s="2630"/>
      <c r="N251" s="2630"/>
      <c r="O251" s="3519"/>
      <c r="P251" s="3603"/>
    </row>
    <row r="252" spans="1:16" ht="22" customHeight="1" x14ac:dyDescent="0.35">
      <c r="A252" s="5497"/>
      <c r="B252" s="5503"/>
      <c r="C252" s="5499"/>
      <c r="D252" s="3186" t="s">
        <v>4363</v>
      </c>
      <c r="E252" s="1648"/>
      <c r="F252" s="3433" t="s">
        <v>4364</v>
      </c>
      <c r="G252" s="1650" t="s">
        <v>16</v>
      </c>
      <c r="H252" s="1650"/>
      <c r="I252" s="1651"/>
      <c r="J252" s="1648"/>
      <c r="K252" s="3923">
        <v>1</v>
      </c>
      <c r="L252" s="3974"/>
      <c r="M252" s="1651"/>
      <c r="N252" s="1651"/>
      <c r="O252" s="3335"/>
      <c r="P252" s="3585"/>
    </row>
    <row r="253" spans="1:16" ht="22" customHeight="1" x14ac:dyDescent="0.35">
      <c r="A253" s="5497"/>
      <c r="B253" s="5503"/>
      <c r="C253" s="5499"/>
      <c r="D253" s="3198" t="s">
        <v>4365</v>
      </c>
      <c r="E253" s="2899"/>
      <c r="F253" s="3448" t="s">
        <v>4366</v>
      </c>
      <c r="G253" s="2901" t="s">
        <v>16</v>
      </c>
      <c r="H253" s="2901"/>
      <c r="I253" s="2902"/>
      <c r="J253" s="2899"/>
      <c r="K253" s="3924">
        <v>1</v>
      </c>
      <c r="L253" s="3975"/>
      <c r="M253" s="2902"/>
      <c r="N253" s="2902"/>
      <c r="O253" s="3337"/>
      <c r="P253" s="3586"/>
    </row>
    <row r="254" spans="1:16" ht="22" customHeight="1" x14ac:dyDescent="0.35">
      <c r="A254" s="5497"/>
      <c r="B254" s="5503"/>
      <c r="C254" s="5499"/>
      <c r="D254" s="3693" t="s">
        <v>4367</v>
      </c>
      <c r="E254" s="2627"/>
      <c r="F254" s="3520" t="s">
        <v>4368</v>
      </c>
      <c r="G254" s="2629" t="s">
        <v>16</v>
      </c>
      <c r="H254" s="3028"/>
      <c r="I254" s="2630"/>
      <c r="J254" s="3519"/>
      <c r="K254" s="3938">
        <v>1</v>
      </c>
      <c r="L254" s="3182"/>
      <c r="M254" s="2630"/>
      <c r="N254" s="2630"/>
      <c r="O254" s="3519"/>
      <c r="P254" s="3603"/>
    </row>
    <row r="255" spans="1:16" ht="22" customHeight="1" x14ac:dyDescent="0.35">
      <c r="A255" s="5497"/>
      <c r="B255" s="5503"/>
      <c r="C255" s="5499"/>
      <c r="D255" s="3196" t="s">
        <v>4369</v>
      </c>
      <c r="E255" s="2637"/>
      <c r="F255" s="3521" t="s">
        <v>4370</v>
      </c>
      <c r="G255" s="2635" t="s">
        <v>16</v>
      </c>
      <c r="H255" s="3017"/>
      <c r="I255" s="2636"/>
      <c r="J255" s="2992"/>
      <c r="K255" s="3939">
        <v>1</v>
      </c>
      <c r="L255" s="3196"/>
      <c r="M255" s="2636"/>
      <c r="N255" s="2636"/>
      <c r="O255" s="2992"/>
      <c r="P255" s="3604"/>
    </row>
    <row r="256" spans="1:16" ht="22" customHeight="1" x14ac:dyDescent="0.35">
      <c r="A256" s="5497"/>
      <c r="B256" s="5503"/>
      <c r="C256" s="5499"/>
      <c r="D256" s="3205" t="s">
        <v>4371</v>
      </c>
      <c r="E256" s="2894"/>
      <c r="F256" s="3553" t="s">
        <v>4372</v>
      </c>
      <c r="G256" s="2896" t="s">
        <v>16</v>
      </c>
      <c r="H256" s="3029"/>
      <c r="I256" s="2897"/>
      <c r="J256" s="2995"/>
      <c r="K256" s="3956">
        <v>1</v>
      </c>
      <c r="L256" s="3205"/>
      <c r="M256" s="2897"/>
      <c r="N256" s="2897"/>
      <c r="O256" s="2995"/>
      <c r="P256" s="3623"/>
    </row>
    <row r="257" spans="1:16" ht="22" customHeight="1" thickBot="1" x14ac:dyDescent="0.4">
      <c r="A257" s="5497"/>
      <c r="B257" s="5503"/>
      <c r="C257" s="5500"/>
      <c r="D257" s="3217" t="s">
        <v>3662</v>
      </c>
      <c r="E257" s="3436" t="str">
        <f>F249&amp;" + "&amp;F250&amp;" + "&amp;F251&amp;" + "&amp;F254&amp;" + "&amp;F255&amp;" + "&amp;F256</f>
        <v>ICF304 + ICF305 + ICF06 + ICF33 + ICF41 + ICF42</v>
      </c>
      <c r="F257" s="3554" t="s">
        <v>4373</v>
      </c>
      <c r="G257" s="3555" t="s">
        <v>16</v>
      </c>
      <c r="H257" s="3438" t="s">
        <v>3596</v>
      </c>
      <c r="I257" s="3435"/>
      <c r="J257" s="3436"/>
      <c r="K257" s="3943">
        <v>1</v>
      </c>
      <c r="L257" s="3675"/>
      <c r="M257" s="3435"/>
      <c r="N257" s="3435"/>
      <c r="O257" s="3736"/>
      <c r="P257" s="3624"/>
    </row>
    <row r="258" spans="1:16" ht="22" customHeight="1" thickBot="1" x14ac:dyDescent="0.4">
      <c r="A258" s="5497"/>
      <c r="B258" s="5503"/>
      <c r="C258" s="3310"/>
      <c r="D258" s="3219" t="s">
        <v>4374</v>
      </c>
      <c r="E258" s="3044" t="str">
        <f>F247&amp;" + "&amp;F257</f>
        <v>ICF04 + ICF320</v>
      </c>
      <c r="F258" s="3547" t="s">
        <v>4375</v>
      </c>
      <c r="G258" s="3043" t="s">
        <v>16</v>
      </c>
      <c r="H258" s="3043" t="s">
        <v>3596</v>
      </c>
      <c r="I258" s="3044"/>
      <c r="J258" s="3041"/>
      <c r="K258" s="3959">
        <v>1</v>
      </c>
      <c r="L258" s="3219"/>
      <c r="M258" s="3040"/>
      <c r="N258" s="3040"/>
      <c r="O258" s="3044"/>
      <c r="P258" s="3649"/>
    </row>
    <row r="259" spans="1:16" ht="22" customHeight="1" thickTop="1" x14ac:dyDescent="0.35">
      <c r="A259" s="5497"/>
      <c r="B259" s="5502" t="s">
        <v>4376</v>
      </c>
      <c r="C259" s="5498" t="s">
        <v>3666</v>
      </c>
      <c r="D259" s="3204" t="s">
        <v>4377</v>
      </c>
      <c r="E259" s="2945"/>
      <c r="F259" s="3520" t="s">
        <v>4378</v>
      </c>
      <c r="G259" s="2947" t="s">
        <v>16</v>
      </c>
      <c r="H259" s="2947"/>
      <c r="I259" s="2944"/>
      <c r="J259" s="2945"/>
      <c r="K259" s="3955">
        <v>1</v>
      </c>
      <c r="L259" s="3204"/>
      <c r="M259" s="2944"/>
      <c r="N259" s="2944"/>
      <c r="O259" s="3735"/>
      <c r="P259" s="3622"/>
    </row>
    <row r="260" spans="1:16" ht="22" customHeight="1" x14ac:dyDescent="0.35">
      <c r="A260" s="5497"/>
      <c r="B260" s="5503"/>
      <c r="C260" s="5499"/>
      <c r="D260" s="3196" t="s">
        <v>4379</v>
      </c>
      <c r="E260" s="2637"/>
      <c r="F260" s="3521" t="s">
        <v>4380</v>
      </c>
      <c r="G260" s="2635" t="s">
        <v>16</v>
      </c>
      <c r="H260" s="2635"/>
      <c r="I260" s="2636"/>
      <c r="J260" s="2637"/>
      <c r="K260" s="3939">
        <v>1</v>
      </c>
      <c r="L260" s="3196"/>
      <c r="M260" s="2636"/>
      <c r="N260" s="2636"/>
      <c r="O260" s="2992"/>
      <c r="P260" s="3604"/>
    </row>
    <row r="261" spans="1:16" ht="22" customHeight="1" x14ac:dyDescent="0.35">
      <c r="A261" s="5497"/>
      <c r="B261" s="5503"/>
      <c r="C261" s="5499"/>
      <c r="D261" s="3703" t="s">
        <v>4381</v>
      </c>
      <c r="E261" s="2894"/>
      <c r="F261" s="3553" t="s">
        <v>4382</v>
      </c>
      <c r="G261" s="2896" t="s">
        <v>16</v>
      </c>
      <c r="H261" s="2896"/>
      <c r="I261" s="2897"/>
      <c r="J261" s="2894"/>
      <c r="K261" s="3956">
        <v>1</v>
      </c>
      <c r="L261" s="3205"/>
      <c r="M261" s="2897"/>
      <c r="N261" s="2897"/>
      <c r="O261" s="2995"/>
      <c r="P261" s="3623"/>
    </row>
    <row r="262" spans="1:16" ht="22" customHeight="1" x14ac:dyDescent="0.35">
      <c r="A262" s="5497"/>
      <c r="B262" s="5503"/>
      <c r="C262" s="5499"/>
      <c r="D262" s="3693" t="s">
        <v>4383</v>
      </c>
      <c r="E262" s="2627"/>
      <c r="F262" s="3520" t="s">
        <v>4384</v>
      </c>
      <c r="G262" s="2629" t="s">
        <v>16</v>
      </c>
      <c r="H262" s="2629"/>
      <c r="I262" s="2630"/>
      <c r="J262" s="2627"/>
      <c r="K262" s="3938">
        <v>1</v>
      </c>
      <c r="L262" s="3182"/>
      <c r="M262" s="2630"/>
      <c r="N262" s="2630"/>
      <c r="O262" s="3519"/>
      <c r="P262" s="3603"/>
    </row>
    <row r="263" spans="1:16" ht="22" customHeight="1" x14ac:dyDescent="0.35">
      <c r="A263" s="5497"/>
      <c r="B263" s="5503"/>
      <c r="C263" s="5499"/>
      <c r="D263" s="3186" t="s">
        <v>4385</v>
      </c>
      <c r="E263" s="1648"/>
      <c r="F263" s="3433" t="s">
        <v>4386</v>
      </c>
      <c r="G263" s="1650" t="s">
        <v>16</v>
      </c>
      <c r="H263" s="1650"/>
      <c r="I263" s="1651"/>
      <c r="J263" s="1648"/>
      <c r="K263" s="3923">
        <v>1</v>
      </c>
      <c r="L263" s="3974"/>
      <c r="M263" s="1651"/>
      <c r="N263" s="1651"/>
      <c r="O263" s="3335"/>
      <c r="P263" s="3585"/>
    </row>
    <row r="264" spans="1:16" ht="22" customHeight="1" x14ac:dyDescent="0.35">
      <c r="A264" s="5497"/>
      <c r="B264" s="5503"/>
      <c r="C264" s="5499"/>
      <c r="D264" s="3198" t="s">
        <v>4387</v>
      </c>
      <c r="E264" s="2899"/>
      <c r="F264" s="3448" t="s">
        <v>4388</v>
      </c>
      <c r="G264" s="2901" t="s">
        <v>16</v>
      </c>
      <c r="H264" s="2901"/>
      <c r="I264" s="2902"/>
      <c r="J264" s="2899"/>
      <c r="K264" s="3924">
        <v>1</v>
      </c>
      <c r="L264" s="3975"/>
      <c r="M264" s="2902"/>
      <c r="N264" s="2902"/>
      <c r="O264" s="3337"/>
      <c r="P264" s="3586"/>
    </row>
    <row r="265" spans="1:16" ht="22" customHeight="1" x14ac:dyDescent="0.35">
      <c r="A265" s="5497"/>
      <c r="B265" s="5503"/>
      <c r="C265" s="5499"/>
      <c r="D265" s="3706" t="s">
        <v>4389</v>
      </c>
      <c r="E265" s="2885"/>
      <c r="F265" s="3559" t="s">
        <v>4390</v>
      </c>
      <c r="G265" s="2887" t="s">
        <v>16</v>
      </c>
      <c r="H265" s="2887"/>
      <c r="I265" s="2884"/>
      <c r="J265" s="2885"/>
      <c r="K265" s="3953">
        <v>1</v>
      </c>
      <c r="L265" s="3194"/>
      <c r="M265" s="2884"/>
      <c r="N265" s="2884"/>
      <c r="O265" s="2984"/>
      <c r="P265" s="3620"/>
    </row>
    <row r="266" spans="1:16" ht="22" customHeight="1" thickBot="1" x14ac:dyDescent="0.4">
      <c r="A266" s="5497"/>
      <c r="B266" s="5503"/>
      <c r="C266" s="5500"/>
      <c r="D266" s="3217" t="s">
        <v>3677</v>
      </c>
      <c r="E266" s="3436" t="str">
        <f>F259&amp;" + "&amp;F260&amp;" + "&amp;F261&amp;" + "&amp;F262&amp;" + "&amp;F265</f>
        <v>ICF307 + ICF308 + ICF309 + ICF08 + ICF10</v>
      </c>
      <c r="F266" s="3554" t="s">
        <v>4391</v>
      </c>
      <c r="G266" s="3555" t="s">
        <v>16</v>
      </c>
      <c r="H266" s="3438" t="s">
        <v>3596</v>
      </c>
      <c r="I266" s="3435"/>
      <c r="J266" s="3436"/>
      <c r="K266" s="3943">
        <v>1</v>
      </c>
      <c r="L266" s="3675"/>
      <c r="M266" s="3435"/>
      <c r="N266" s="3435"/>
      <c r="O266" s="3736"/>
      <c r="P266" s="3624"/>
    </row>
    <row r="267" spans="1:16" ht="22" customHeight="1" x14ac:dyDescent="0.35">
      <c r="A267" s="5497"/>
      <c r="B267" s="5503"/>
      <c r="C267" s="5501" t="s">
        <v>3679</v>
      </c>
      <c r="D267" s="3196" t="s">
        <v>4392</v>
      </c>
      <c r="E267" s="3548"/>
      <c r="F267" s="3560" t="s">
        <v>4393</v>
      </c>
      <c r="G267" s="3549" t="s">
        <v>16</v>
      </c>
      <c r="H267" s="3549"/>
      <c r="I267" s="3551"/>
      <c r="J267" s="3548"/>
      <c r="K267" s="3969">
        <v>1</v>
      </c>
      <c r="L267" s="4006"/>
      <c r="M267" s="3551"/>
      <c r="N267" s="3551"/>
      <c r="O267" s="3552"/>
      <c r="P267" s="3650"/>
    </row>
    <row r="268" spans="1:16" ht="22" customHeight="1" x14ac:dyDescent="0.35">
      <c r="A268" s="5497"/>
      <c r="B268" s="5503"/>
      <c r="C268" s="5499"/>
      <c r="D268" s="3186" t="s">
        <v>4394</v>
      </c>
      <c r="E268" s="1648"/>
      <c r="F268" s="3433" t="s">
        <v>4395</v>
      </c>
      <c r="G268" s="1650" t="s">
        <v>16</v>
      </c>
      <c r="H268" s="1650"/>
      <c r="I268" s="1651"/>
      <c r="J268" s="1648"/>
      <c r="K268" s="3923">
        <v>1</v>
      </c>
      <c r="L268" s="3974"/>
      <c r="M268" s="1651"/>
      <c r="N268" s="1651"/>
      <c r="O268" s="3335"/>
      <c r="P268" s="3585"/>
    </row>
    <row r="269" spans="1:16" ht="22" customHeight="1" x14ac:dyDescent="0.35">
      <c r="A269" s="5497"/>
      <c r="B269" s="5503"/>
      <c r="C269" s="5499"/>
      <c r="D269" s="3198" t="s">
        <v>4396</v>
      </c>
      <c r="E269" s="2899"/>
      <c r="F269" s="3448" t="s">
        <v>4397</v>
      </c>
      <c r="G269" s="2901" t="s">
        <v>16</v>
      </c>
      <c r="H269" s="2901"/>
      <c r="I269" s="2902"/>
      <c r="J269" s="2899"/>
      <c r="K269" s="3924">
        <v>1</v>
      </c>
      <c r="L269" s="3975"/>
      <c r="M269" s="2902"/>
      <c r="N269" s="2902"/>
      <c r="O269" s="3337"/>
      <c r="P269" s="3586"/>
    </row>
    <row r="270" spans="1:16" ht="22" customHeight="1" x14ac:dyDescent="0.35">
      <c r="A270" s="5497"/>
      <c r="B270" s="5503"/>
      <c r="C270" s="5499"/>
      <c r="D270" s="3194" t="s">
        <v>4398</v>
      </c>
      <c r="E270" s="2885"/>
      <c r="F270" s="3475" t="s">
        <v>4399</v>
      </c>
      <c r="G270" s="2887" t="s">
        <v>16</v>
      </c>
      <c r="H270" s="2887"/>
      <c r="I270" s="2884"/>
      <c r="J270" s="2885"/>
      <c r="K270" s="3953">
        <v>1</v>
      </c>
      <c r="L270" s="3194"/>
      <c r="M270" s="2884"/>
      <c r="N270" s="2884"/>
      <c r="O270" s="2984"/>
      <c r="P270" s="3620"/>
    </row>
    <row r="271" spans="1:16" ht="22" customHeight="1" thickBot="1" x14ac:dyDescent="0.4">
      <c r="A271" s="5497"/>
      <c r="B271" s="5503"/>
      <c r="C271" s="5500"/>
      <c r="D271" s="3221" t="s">
        <v>3685</v>
      </c>
      <c r="E271" s="3436" t="str">
        <f>F267&amp;" + "&amp;F270</f>
        <v>ICF07 + ICF55</v>
      </c>
      <c r="F271" s="3554" t="s">
        <v>4400</v>
      </c>
      <c r="G271" s="3555" t="s">
        <v>16</v>
      </c>
      <c r="H271" s="3438" t="s">
        <v>3596</v>
      </c>
      <c r="I271" s="3435"/>
      <c r="J271" s="3436"/>
      <c r="K271" s="3943">
        <v>1</v>
      </c>
      <c r="L271" s="3675"/>
      <c r="M271" s="3435"/>
      <c r="N271" s="3435"/>
      <c r="O271" s="3736"/>
      <c r="P271" s="3624"/>
    </row>
    <row r="272" spans="1:16" ht="22" customHeight="1" x14ac:dyDescent="0.35">
      <c r="A272" s="5497"/>
      <c r="B272" s="5503"/>
      <c r="C272" s="5501" t="s">
        <v>2198</v>
      </c>
      <c r="D272" s="3686" t="s">
        <v>4401</v>
      </c>
      <c r="E272" s="2843" t="str">
        <f>F273&amp;" + "&amp;F274</f>
        <v>ICF19 + ICF20</v>
      </c>
      <c r="F272" s="3450" t="s">
        <v>4402</v>
      </c>
      <c r="G272" s="2845" t="s">
        <v>16</v>
      </c>
      <c r="H272" s="2845" t="s">
        <v>3596</v>
      </c>
      <c r="I272" s="2846"/>
      <c r="J272" s="2843"/>
      <c r="K272" s="3948">
        <v>1</v>
      </c>
      <c r="L272" s="3184"/>
      <c r="M272" s="2846"/>
      <c r="N272" s="2846"/>
      <c r="O272" s="2983"/>
      <c r="P272" s="3614"/>
    </row>
    <row r="273" spans="1:16" ht="22" customHeight="1" x14ac:dyDescent="0.35">
      <c r="A273" s="5497"/>
      <c r="B273" s="5503"/>
      <c r="C273" s="5499"/>
      <c r="D273" s="3186" t="s">
        <v>4403</v>
      </c>
      <c r="E273" s="1648"/>
      <c r="F273" s="3433" t="s">
        <v>4404</v>
      </c>
      <c r="G273" s="1650" t="s">
        <v>16</v>
      </c>
      <c r="H273" s="1650"/>
      <c r="I273" s="1651"/>
      <c r="J273" s="1648"/>
      <c r="K273" s="3923">
        <v>1</v>
      </c>
      <c r="L273" s="3974"/>
      <c r="M273" s="1651"/>
      <c r="N273" s="1651"/>
      <c r="O273" s="3335"/>
      <c r="P273" s="3585"/>
    </row>
    <row r="274" spans="1:16" ht="22" customHeight="1" x14ac:dyDescent="0.35">
      <c r="A274" s="5497"/>
      <c r="B274" s="5503"/>
      <c r="C274" s="5499"/>
      <c r="D274" s="3186" t="s">
        <v>4405</v>
      </c>
      <c r="E274" s="1648"/>
      <c r="F274" s="3433" t="s">
        <v>4406</v>
      </c>
      <c r="G274" s="1650" t="s">
        <v>16</v>
      </c>
      <c r="H274" s="1650"/>
      <c r="I274" s="1651"/>
      <c r="J274" s="1648"/>
      <c r="K274" s="3923">
        <v>1</v>
      </c>
      <c r="L274" s="3974"/>
      <c r="M274" s="1651"/>
      <c r="N274" s="1651"/>
      <c r="O274" s="3335"/>
      <c r="P274" s="3585"/>
    </row>
    <row r="275" spans="1:16" ht="22" customHeight="1" x14ac:dyDescent="0.35">
      <c r="A275" s="5497"/>
      <c r="B275" s="5503"/>
      <c r="C275" s="5499"/>
      <c r="D275" s="3707" t="s">
        <v>4407</v>
      </c>
      <c r="E275" s="3561"/>
      <c r="F275" s="3562" t="s">
        <v>4408</v>
      </c>
      <c r="G275" s="3563" t="s">
        <v>16</v>
      </c>
      <c r="H275" s="3563"/>
      <c r="I275" s="3564"/>
      <c r="J275" s="3561"/>
      <c r="K275" s="3924">
        <v>1</v>
      </c>
      <c r="L275" s="4007"/>
      <c r="M275" s="3564"/>
      <c r="N275" s="3564"/>
      <c r="O275" s="3750"/>
      <c r="P275" s="3652"/>
    </row>
    <row r="276" spans="1:16" ht="22" customHeight="1" thickBot="1" x14ac:dyDescent="0.4">
      <c r="A276" s="5497"/>
      <c r="B276" s="5503"/>
      <c r="C276" s="5500"/>
      <c r="D276" s="3217" t="s">
        <v>3689</v>
      </c>
      <c r="E276" s="3436" t="str">
        <f>F272&amp;""</f>
        <v>ICF09</v>
      </c>
      <c r="F276" s="3554" t="s">
        <v>4409</v>
      </c>
      <c r="G276" s="3555" t="s">
        <v>16</v>
      </c>
      <c r="H276" s="3438" t="s">
        <v>3596</v>
      </c>
      <c r="I276" s="3435"/>
      <c r="J276" s="3436"/>
      <c r="K276" s="3943">
        <v>1</v>
      </c>
      <c r="L276" s="3675"/>
      <c r="M276" s="3435"/>
      <c r="N276" s="3435"/>
      <c r="O276" s="3736"/>
      <c r="P276" s="3624"/>
    </row>
    <row r="277" spans="1:16" ht="22" customHeight="1" thickBot="1" x14ac:dyDescent="0.4">
      <c r="A277" s="5497"/>
      <c r="B277" s="5504"/>
      <c r="C277" s="3312"/>
      <c r="D277" s="3219" t="s">
        <v>4410</v>
      </c>
      <c r="E277" s="3044" t="str">
        <f>F266&amp;" + "&amp;F271&amp;" + "&amp;F276</f>
        <v>ICF321 + ICF322 + ICF323</v>
      </c>
      <c r="F277" s="3547" t="s">
        <v>4411</v>
      </c>
      <c r="G277" s="3043" t="s">
        <v>16</v>
      </c>
      <c r="H277" s="3043" t="s">
        <v>3596</v>
      </c>
      <c r="I277" s="3044"/>
      <c r="J277" s="3041"/>
      <c r="K277" s="3959">
        <v>1</v>
      </c>
      <c r="L277" s="3219"/>
      <c r="M277" s="3040"/>
      <c r="N277" s="3040"/>
      <c r="O277" s="3044"/>
      <c r="P277" s="3649"/>
    </row>
    <row r="278" spans="1:16" ht="22" customHeight="1" thickTop="1" thickBot="1" x14ac:dyDescent="0.4">
      <c r="A278" s="5497"/>
      <c r="B278" s="5502" t="s">
        <v>4412</v>
      </c>
      <c r="C278" s="5498" t="s">
        <v>4412</v>
      </c>
      <c r="D278" s="3222" t="s">
        <v>4413</v>
      </c>
      <c r="E278" s="3052"/>
      <c r="F278" s="3565" t="s">
        <v>4414</v>
      </c>
      <c r="G278" s="3051" t="s">
        <v>16</v>
      </c>
      <c r="H278" s="3051"/>
      <c r="I278" s="3052"/>
      <c r="J278" s="3049"/>
      <c r="K278" s="3942">
        <v>1</v>
      </c>
      <c r="L278" s="3222"/>
      <c r="M278" s="3048"/>
      <c r="N278" s="3048"/>
      <c r="O278" s="3052"/>
      <c r="P278" s="3608"/>
    </row>
    <row r="279" spans="1:16" ht="22" customHeight="1" x14ac:dyDescent="0.35">
      <c r="A279" s="5497"/>
      <c r="B279" s="5503"/>
      <c r="C279" s="5499"/>
      <c r="D279" s="3210" t="s">
        <v>4415</v>
      </c>
      <c r="E279" s="2974" t="str">
        <f>F242&amp;" + "&amp;F258&amp;" + "&amp;F277</f>
        <v>ICF03 + ICF351 + ICF352</v>
      </c>
      <c r="F279" s="3566" t="s">
        <v>4416</v>
      </c>
      <c r="G279" s="2976" t="s">
        <v>16</v>
      </c>
      <c r="H279" s="2976" t="s">
        <v>3596</v>
      </c>
      <c r="I279" s="2973"/>
      <c r="J279" s="2974"/>
      <c r="K279" s="3937">
        <v>1</v>
      </c>
      <c r="L279" s="3210"/>
      <c r="M279" s="2973"/>
      <c r="N279" s="2973"/>
      <c r="O279" s="3730"/>
      <c r="P279" s="3615"/>
    </row>
    <row r="280" spans="1:16" ht="22" customHeight="1" x14ac:dyDescent="0.35">
      <c r="A280" s="5497"/>
      <c r="B280" s="5503"/>
      <c r="C280" s="5499"/>
      <c r="D280" s="3708" t="s">
        <v>4417</v>
      </c>
      <c r="E280" s="3567"/>
      <c r="F280" s="3568" t="s">
        <v>4418</v>
      </c>
      <c r="G280" s="3569" t="s">
        <v>16</v>
      </c>
      <c r="H280" s="3570"/>
      <c r="I280" s="3571"/>
      <c r="J280" s="3567"/>
      <c r="K280" s="3968">
        <v>1</v>
      </c>
      <c r="L280" s="4008"/>
      <c r="M280" s="3571"/>
      <c r="N280" s="3571"/>
      <c r="O280" s="3751"/>
      <c r="P280" s="3653"/>
    </row>
    <row r="281" spans="1:16" ht="22" customHeight="1" thickBot="1" x14ac:dyDescent="0.4">
      <c r="A281" s="5497"/>
      <c r="B281" s="5503"/>
      <c r="C281" s="5499"/>
      <c r="D281" s="3709" t="s">
        <v>4419</v>
      </c>
      <c r="E281" s="2584"/>
      <c r="F281" s="3572" t="s">
        <v>4420</v>
      </c>
      <c r="G281" s="2582" t="s">
        <v>16</v>
      </c>
      <c r="H281" s="2582"/>
      <c r="I281" s="2583"/>
      <c r="J281" s="2584"/>
      <c r="K281" s="3970">
        <v>1</v>
      </c>
      <c r="L281" s="3709"/>
      <c r="M281" s="2583"/>
      <c r="N281" s="2583"/>
      <c r="O281" s="2580"/>
      <c r="P281" s="3654"/>
    </row>
    <row r="282" spans="1:16" ht="22" customHeight="1" thickBot="1" x14ac:dyDescent="0.4">
      <c r="A282" s="5496"/>
      <c r="B282" s="5504"/>
      <c r="C282" s="5508"/>
      <c r="D282" s="3224" t="s">
        <v>4421</v>
      </c>
      <c r="E282" s="3056" t="str">
        <f>F278&amp;" + "&amp;F279&amp;" + "&amp;F280&amp;" + "&amp;F281</f>
        <v>ICF16 + ICF11 + ICF310 + ICF12</v>
      </c>
      <c r="F282" s="3457" t="s">
        <v>4422</v>
      </c>
      <c r="G282" s="2961" t="s">
        <v>16</v>
      </c>
      <c r="H282" s="2961"/>
      <c r="I282" s="3056"/>
      <c r="J282" s="3055"/>
      <c r="K282" s="3959">
        <v>1</v>
      </c>
      <c r="L282" s="3224"/>
      <c r="M282" s="2962"/>
      <c r="N282" s="2962"/>
      <c r="O282" s="3056"/>
      <c r="P282" s="3629"/>
    </row>
    <row r="283" spans="1:16" ht="22" customHeight="1" thickTop="1" x14ac:dyDescent="0.35">
      <c r="A283" s="2332"/>
      <c r="B283" s="2332"/>
      <c r="C283" s="2332"/>
      <c r="D283" s="2333"/>
      <c r="E283" s="2333"/>
      <c r="F283" s="2333"/>
      <c r="G283" s="2333"/>
      <c r="H283" s="2333"/>
      <c r="I283" s="2333"/>
      <c r="J283" s="2333"/>
      <c r="K283" s="2333"/>
      <c r="L283" s="2333"/>
      <c r="M283" s="2333"/>
      <c r="N283" s="2333"/>
      <c r="O283" s="2333"/>
      <c r="P283" s="2333"/>
    </row>
    <row r="284" spans="1:16" ht="22" customHeight="1" x14ac:dyDescent="0.35">
      <c r="A284" s="4296"/>
      <c r="B284" s="4297"/>
      <c r="C284" s="4297"/>
      <c r="D284" s="963" t="s">
        <v>122</v>
      </c>
      <c r="E284" s="4268" t="s">
        <v>121</v>
      </c>
      <c r="F284" s="963"/>
      <c r="G284" s="963"/>
      <c r="H284" s="963"/>
      <c r="I284" s="963"/>
      <c r="J284" s="963"/>
      <c r="K284" s="963"/>
      <c r="L284" s="963"/>
      <c r="M284" s="963"/>
      <c r="N284" s="963"/>
      <c r="O284" s="963"/>
      <c r="P284" s="4287"/>
    </row>
    <row r="285" spans="1:16" ht="22" customHeight="1" x14ac:dyDescent="0.35">
      <c r="A285" s="4298"/>
      <c r="B285" s="4269"/>
      <c r="C285" s="4269"/>
      <c r="D285" s="963" t="s">
        <v>125</v>
      </c>
      <c r="E285" s="4268" t="s">
        <v>124</v>
      </c>
      <c r="F285" s="963"/>
      <c r="G285" s="963"/>
      <c r="H285" s="963"/>
      <c r="I285" s="963"/>
      <c r="J285" s="963"/>
      <c r="K285" s="963"/>
      <c r="L285" s="963"/>
      <c r="M285" s="963"/>
      <c r="N285" s="963"/>
      <c r="O285" s="963"/>
      <c r="P285" s="4287"/>
    </row>
    <row r="286" spans="1:16" ht="22" customHeight="1" x14ac:dyDescent="0.35">
      <c r="A286" s="4298"/>
      <c r="B286" s="4269"/>
      <c r="C286" s="4269"/>
      <c r="D286" s="963" t="s">
        <v>1988</v>
      </c>
      <c r="E286" s="4268" t="s">
        <v>651</v>
      </c>
      <c r="F286" s="963"/>
      <c r="G286" s="963"/>
      <c r="H286" s="963"/>
      <c r="I286" s="963"/>
      <c r="J286" s="963"/>
      <c r="K286" s="963"/>
      <c r="L286" s="963"/>
      <c r="M286" s="963"/>
      <c r="N286" s="963"/>
      <c r="O286" s="963"/>
      <c r="P286" s="4287"/>
    </row>
    <row r="287" spans="1:16" ht="22" customHeight="1" thickBot="1" x14ac:dyDescent="0.4">
      <c r="A287" s="4299"/>
      <c r="B287" s="4300"/>
      <c r="C287" s="4300"/>
      <c r="D287" s="1008" t="s">
        <v>175</v>
      </c>
      <c r="E287" s="4288" t="s">
        <v>174</v>
      </c>
      <c r="F287" s="1008"/>
      <c r="G287" s="1008"/>
      <c r="H287" s="1008"/>
      <c r="I287" s="1008"/>
      <c r="J287" s="1008"/>
      <c r="K287" s="1008"/>
      <c r="L287" s="1008"/>
      <c r="M287" s="1008"/>
      <c r="N287" s="1008"/>
      <c r="O287" s="1008"/>
      <c r="P287" s="4289"/>
    </row>
    <row r="288" spans="1:16" ht="22" customHeight="1" thickTop="1" x14ac:dyDescent="0.35"/>
    <row r="289" spans="1:16" ht="22" customHeight="1" x14ac:dyDescent="0.35">
      <c r="A289" s="5191" t="s">
        <v>1989</v>
      </c>
      <c r="B289" s="5191"/>
      <c r="C289" s="5194" t="s">
        <v>1990</v>
      </c>
      <c r="D289" s="963" t="s">
        <v>230</v>
      </c>
      <c r="E289" s="4268" t="s">
        <v>229</v>
      </c>
      <c r="F289" s="963"/>
      <c r="G289" s="963"/>
      <c r="H289" s="963"/>
      <c r="I289" s="963"/>
      <c r="J289" s="963"/>
      <c r="K289" s="963"/>
      <c r="L289" s="963"/>
      <c r="M289" s="963"/>
      <c r="N289" s="963"/>
      <c r="O289" s="963"/>
      <c r="P289" s="4287"/>
    </row>
    <row r="290" spans="1:16" ht="22" customHeight="1" x14ac:dyDescent="0.35">
      <c r="A290" s="5192"/>
      <c r="B290" s="5192"/>
      <c r="C290" s="5195"/>
      <c r="D290" s="965" t="s">
        <v>215</v>
      </c>
      <c r="E290" s="1147" t="s">
        <v>432</v>
      </c>
      <c r="F290" s="965"/>
      <c r="G290" s="965"/>
      <c r="H290" s="965"/>
      <c r="I290" s="965"/>
      <c r="J290" s="965"/>
      <c r="K290" s="965"/>
      <c r="L290" s="965"/>
      <c r="M290" s="965"/>
      <c r="N290" s="965"/>
      <c r="O290" s="965"/>
      <c r="P290" s="4290"/>
    </row>
    <row r="291" spans="1:16" ht="22" customHeight="1" thickBot="1" x14ac:dyDescent="0.4">
      <c r="A291" s="5192"/>
      <c r="B291" s="5192"/>
      <c r="C291" s="5196"/>
      <c r="D291" s="865" t="s">
        <v>232</v>
      </c>
      <c r="E291" s="1143" t="s">
        <v>231</v>
      </c>
      <c r="F291" s="865"/>
      <c r="G291" s="865"/>
      <c r="H291" s="865"/>
      <c r="I291" s="865"/>
      <c r="J291" s="865"/>
      <c r="K291" s="865"/>
      <c r="L291" s="865"/>
      <c r="M291" s="865"/>
      <c r="N291" s="865"/>
      <c r="O291" s="865"/>
      <c r="P291" s="4291"/>
    </row>
    <row r="292" spans="1:16" ht="22" customHeight="1" x14ac:dyDescent="0.35">
      <c r="A292" s="5192"/>
      <c r="B292" s="5192"/>
      <c r="C292" s="5197" t="s">
        <v>1991</v>
      </c>
      <c r="D292" s="965" t="s">
        <v>237</v>
      </c>
      <c r="E292" s="4268" t="s">
        <v>236</v>
      </c>
      <c r="F292" s="965"/>
      <c r="G292" s="965"/>
      <c r="H292" s="965"/>
      <c r="I292" s="965"/>
      <c r="J292" s="965"/>
      <c r="K292" s="965"/>
      <c r="L292" s="965"/>
      <c r="M292" s="965"/>
      <c r="N292" s="965"/>
      <c r="O292" s="965"/>
      <c r="P292" s="4290"/>
    </row>
    <row r="293" spans="1:16" ht="22" customHeight="1" x14ac:dyDescent="0.35">
      <c r="A293" s="5192"/>
      <c r="B293" s="5192"/>
      <c r="C293" s="5195"/>
      <c r="D293" s="965" t="s">
        <v>215</v>
      </c>
      <c r="E293" s="1147" t="s">
        <v>432</v>
      </c>
      <c r="F293" s="965"/>
      <c r="G293" s="965"/>
      <c r="H293" s="965"/>
      <c r="I293" s="965"/>
      <c r="J293" s="965"/>
      <c r="K293" s="965"/>
      <c r="L293" s="965"/>
      <c r="M293" s="965"/>
      <c r="N293" s="965"/>
      <c r="O293" s="965"/>
      <c r="P293" s="4290"/>
    </row>
    <row r="294" spans="1:16" ht="22" customHeight="1" thickBot="1" x14ac:dyDescent="0.4">
      <c r="A294" s="5192"/>
      <c r="B294" s="5192"/>
      <c r="C294" s="5196"/>
      <c r="D294" s="865" t="s">
        <v>239</v>
      </c>
      <c r="E294" s="1143" t="s">
        <v>238</v>
      </c>
      <c r="F294" s="865"/>
      <c r="G294" s="865"/>
      <c r="H294" s="865"/>
      <c r="I294" s="865"/>
      <c r="J294" s="865"/>
      <c r="K294" s="865"/>
      <c r="L294" s="865"/>
      <c r="M294" s="865"/>
      <c r="N294" s="865"/>
      <c r="O294" s="865"/>
      <c r="P294" s="4291"/>
    </row>
    <row r="295" spans="1:16" ht="22" customHeight="1" x14ac:dyDescent="0.35">
      <c r="A295" s="5192"/>
      <c r="B295" s="5192"/>
      <c r="C295" s="5197" t="s">
        <v>248</v>
      </c>
      <c r="D295" s="963" t="s">
        <v>249</v>
      </c>
      <c r="E295" s="4268" t="s">
        <v>248</v>
      </c>
      <c r="F295" s="963"/>
      <c r="G295" s="963"/>
      <c r="H295" s="963"/>
      <c r="I295" s="963"/>
      <c r="J295" s="963"/>
      <c r="K295" s="963"/>
      <c r="L295" s="963"/>
      <c r="M295" s="963"/>
      <c r="N295" s="963"/>
      <c r="O295" s="963"/>
      <c r="P295" s="4287"/>
    </row>
    <row r="296" spans="1:16" ht="22" customHeight="1" x14ac:dyDescent="0.35">
      <c r="A296" s="5192"/>
      <c r="B296" s="5192"/>
      <c r="C296" s="5195"/>
      <c r="D296" s="965" t="s">
        <v>215</v>
      </c>
      <c r="E296" s="1147" t="s">
        <v>432</v>
      </c>
      <c r="F296" s="965"/>
      <c r="G296" s="965"/>
      <c r="H296" s="965"/>
      <c r="I296" s="965"/>
      <c r="J296" s="965"/>
      <c r="K296" s="965"/>
      <c r="L296" s="965"/>
      <c r="M296" s="965"/>
      <c r="N296" s="965"/>
      <c r="O296" s="965"/>
      <c r="P296" s="4290"/>
    </row>
    <row r="297" spans="1:16" ht="22" customHeight="1" thickBot="1" x14ac:dyDescent="0.4">
      <c r="A297" s="5192"/>
      <c r="B297" s="5192"/>
      <c r="C297" s="5196"/>
      <c r="D297" s="865" t="s">
        <v>1992</v>
      </c>
      <c r="E297" s="1143" t="s">
        <v>250</v>
      </c>
      <c r="F297" s="865"/>
      <c r="G297" s="865"/>
      <c r="H297" s="865"/>
      <c r="I297" s="865"/>
      <c r="J297" s="865"/>
      <c r="K297" s="865"/>
      <c r="L297" s="865"/>
      <c r="M297" s="865"/>
      <c r="N297" s="865"/>
      <c r="O297" s="865"/>
      <c r="P297" s="4291"/>
    </row>
    <row r="298" spans="1:16" ht="22" customHeight="1" x14ac:dyDescent="0.35">
      <c r="A298" s="5192"/>
      <c r="B298" s="5192"/>
      <c r="C298" s="5197" t="s">
        <v>255</v>
      </c>
      <c r="D298" s="963" t="s">
        <v>256</v>
      </c>
      <c r="E298" s="4268" t="s">
        <v>255</v>
      </c>
      <c r="F298" s="963"/>
      <c r="G298" s="963"/>
      <c r="H298" s="963"/>
      <c r="I298" s="963"/>
      <c r="J298" s="963"/>
      <c r="K298" s="963"/>
      <c r="L298" s="963"/>
      <c r="M298" s="963"/>
      <c r="N298" s="963"/>
      <c r="O298" s="963"/>
      <c r="P298" s="4287"/>
    </row>
    <row r="299" spans="1:16" ht="22" customHeight="1" x14ac:dyDescent="0.35">
      <c r="A299" s="5192"/>
      <c r="B299" s="5192"/>
      <c r="C299" s="5195"/>
      <c r="D299" s="965" t="s">
        <v>215</v>
      </c>
      <c r="E299" s="1147" t="s">
        <v>432</v>
      </c>
      <c r="F299" s="965"/>
      <c r="G299" s="965"/>
      <c r="H299" s="965"/>
      <c r="I299" s="965"/>
      <c r="J299" s="965"/>
      <c r="K299" s="965"/>
      <c r="L299" s="965"/>
      <c r="M299" s="965"/>
      <c r="N299" s="965"/>
      <c r="O299" s="965"/>
      <c r="P299" s="4290"/>
    </row>
    <row r="300" spans="1:16" ht="22" customHeight="1" thickBot="1" x14ac:dyDescent="0.4">
      <c r="A300" s="5192"/>
      <c r="B300" s="5192"/>
      <c r="C300" s="5196"/>
      <c r="D300" s="865" t="s">
        <v>1993</v>
      </c>
      <c r="E300" s="1143" t="s">
        <v>257</v>
      </c>
      <c r="F300" s="865"/>
      <c r="G300" s="865"/>
      <c r="H300" s="865"/>
      <c r="I300" s="865"/>
      <c r="J300" s="865"/>
      <c r="K300" s="865"/>
      <c r="L300" s="865"/>
      <c r="M300" s="865"/>
      <c r="N300" s="865"/>
      <c r="O300" s="865"/>
      <c r="P300" s="4291"/>
    </row>
    <row r="301" spans="1:16" ht="22" customHeight="1" x14ac:dyDescent="0.35">
      <c r="A301" s="5192"/>
      <c r="B301" s="5192"/>
      <c r="C301" s="5197" t="s">
        <v>1994</v>
      </c>
      <c r="D301" s="963" t="s">
        <v>1995</v>
      </c>
      <c r="E301" s="4268" t="s">
        <v>1996</v>
      </c>
      <c r="F301" s="963"/>
      <c r="G301" s="963"/>
      <c r="H301" s="963"/>
      <c r="I301" s="963"/>
      <c r="J301" s="963"/>
      <c r="K301" s="963"/>
      <c r="L301" s="963"/>
      <c r="M301" s="963"/>
      <c r="N301" s="963"/>
      <c r="O301" s="963"/>
      <c r="P301" s="4287"/>
    </row>
    <row r="302" spans="1:16" ht="22" customHeight="1" x14ac:dyDescent="0.35">
      <c r="A302" s="5192"/>
      <c r="B302" s="5192"/>
      <c r="C302" s="5195"/>
      <c r="D302" s="965" t="s">
        <v>215</v>
      </c>
      <c r="E302" s="1147" t="s">
        <v>432</v>
      </c>
      <c r="F302" s="965"/>
      <c r="G302" s="965"/>
      <c r="H302" s="965"/>
      <c r="I302" s="965"/>
      <c r="J302" s="965"/>
      <c r="K302" s="965"/>
      <c r="L302" s="965"/>
      <c r="M302" s="965"/>
      <c r="N302" s="965"/>
      <c r="O302" s="965"/>
      <c r="P302" s="4290"/>
    </row>
    <row r="303" spans="1:16" ht="22" customHeight="1" thickBot="1" x14ac:dyDescent="0.4">
      <c r="A303" s="5192"/>
      <c r="B303" s="5192"/>
      <c r="C303" s="5196"/>
      <c r="D303" s="865" t="s">
        <v>1997</v>
      </c>
      <c r="E303" s="1143" t="s">
        <v>273</v>
      </c>
      <c r="F303" s="865"/>
      <c r="G303" s="865"/>
      <c r="H303" s="865"/>
      <c r="I303" s="865"/>
      <c r="J303" s="865"/>
      <c r="K303" s="865"/>
      <c r="L303" s="865"/>
      <c r="M303" s="865"/>
      <c r="N303" s="865"/>
      <c r="O303" s="865"/>
      <c r="P303" s="4291"/>
    </row>
    <row r="304" spans="1:16" ht="22" customHeight="1" x14ac:dyDescent="0.35">
      <c r="A304" s="5192"/>
      <c r="B304" s="5192"/>
      <c r="C304" s="5197" t="s">
        <v>293</v>
      </c>
      <c r="D304" s="963" t="s">
        <v>294</v>
      </c>
      <c r="E304" s="4268" t="s">
        <v>1998</v>
      </c>
      <c r="F304" s="963"/>
      <c r="G304" s="963"/>
      <c r="H304" s="963"/>
      <c r="I304" s="963"/>
      <c r="J304" s="963"/>
      <c r="K304" s="963"/>
      <c r="L304" s="963"/>
      <c r="M304" s="963"/>
      <c r="N304" s="963"/>
      <c r="O304" s="963"/>
      <c r="P304" s="4287"/>
    </row>
    <row r="305" spans="1:16" ht="22" customHeight="1" x14ac:dyDescent="0.35">
      <c r="A305" s="5192"/>
      <c r="B305" s="5192"/>
      <c r="C305" s="5195"/>
      <c r="D305" s="965" t="s">
        <v>215</v>
      </c>
      <c r="E305" s="1147" t="s">
        <v>432</v>
      </c>
      <c r="F305" s="965"/>
      <c r="G305" s="965"/>
      <c r="H305" s="965"/>
      <c r="I305" s="965"/>
      <c r="J305" s="965"/>
      <c r="K305" s="965"/>
      <c r="L305" s="965"/>
      <c r="M305" s="965"/>
      <c r="N305" s="965"/>
      <c r="O305" s="965"/>
      <c r="P305" s="4290"/>
    </row>
    <row r="306" spans="1:16" ht="22" customHeight="1" thickBot="1" x14ac:dyDescent="0.4">
      <c r="A306" s="5192"/>
      <c r="B306" s="5192"/>
      <c r="C306" s="5196"/>
      <c r="D306" s="865" t="s">
        <v>1999</v>
      </c>
      <c r="E306" s="1143" t="s">
        <v>296</v>
      </c>
      <c r="F306" s="865"/>
      <c r="G306" s="865"/>
      <c r="H306" s="865"/>
      <c r="I306" s="865"/>
      <c r="J306" s="865"/>
      <c r="K306" s="865"/>
      <c r="L306" s="865"/>
      <c r="M306" s="865"/>
      <c r="N306" s="865"/>
      <c r="O306" s="865"/>
      <c r="P306" s="4291"/>
    </row>
    <row r="307" spans="1:16" ht="22" customHeight="1" x14ac:dyDescent="0.35">
      <c r="A307" s="5192"/>
      <c r="B307" s="5192"/>
      <c r="C307" s="5197" t="s">
        <v>2000</v>
      </c>
      <c r="D307" s="963" t="s">
        <v>320</v>
      </c>
      <c r="E307" s="4268" t="s">
        <v>50</v>
      </c>
      <c r="F307" s="963"/>
      <c r="G307" s="963"/>
      <c r="H307" s="963"/>
      <c r="I307" s="963"/>
      <c r="J307" s="963"/>
      <c r="K307" s="963"/>
      <c r="L307" s="963"/>
      <c r="M307" s="963"/>
      <c r="N307" s="963"/>
      <c r="O307" s="963"/>
      <c r="P307" s="4287"/>
    </row>
    <row r="308" spans="1:16" ht="22" customHeight="1" x14ac:dyDescent="0.35">
      <c r="A308" s="5192"/>
      <c r="B308" s="5192"/>
      <c r="C308" s="5195"/>
      <c r="D308" s="965" t="s">
        <v>215</v>
      </c>
      <c r="E308" s="1147" t="s">
        <v>432</v>
      </c>
      <c r="F308" s="965"/>
      <c r="G308" s="965"/>
      <c r="H308" s="965"/>
      <c r="I308" s="965"/>
      <c r="J308" s="965"/>
      <c r="K308" s="965"/>
      <c r="L308" s="965"/>
      <c r="M308" s="965"/>
      <c r="N308" s="965"/>
      <c r="O308" s="965"/>
      <c r="P308" s="4290"/>
    </row>
    <row r="309" spans="1:16" ht="22" customHeight="1" thickBot="1" x14ac:dyDescent="0.4">
      <c r="A309" s="5192"/>
      <c r="B309" s="5192"/>
      <c r="C309" s="5196"/>
      <c r="D309" s="865" t="s">
        <v>2001</v>
      </c>
      <c r="E309" s="1143" t="s">
        <v>321</v>
      </c>
      <c r="F309" s="865"/>
      <c r="G309" s="865"/>
      <c r="H309" s="865"/>
      <c r="I309" s="865"/>
      <c r="J309" s="865"/>
      <c r="K309" s="865"/>
      <c r="L309" s="865"/>
      <c r="M309" s="865"/>
      <c r="N309" s="865"/>
      <c r="O309" s="865"/>
      <c r="P309" s="4291"/>
    </row>
    <row r="310" spans="1:16" ht="22" customHeight="1" x14ac:dyDescent="0.35">
      <c r="A310" s="5192"/>
      <c r="B310" s="5192"/>
      <c r="C310" s="5197" t="s">
        <v>323</v>
      </c>
      <c r="D310" s="963" t="s">
        <v>324</v>
      </c>
      <c r="E310" s="4268" t="s">
        <v>472</v>
      </c>
      <c r="F310" s="963"/>
      <c r="G310" s="963"/>
      <c r="H310" s="963"/>
      <c r="I310" s="963"/>
      <c r="J310" s="963"/>
      <c r="K310" s="963"/>
      <c r="L310" s="963"/>
      <c r="M310" s="963"/>
      <c r="N310" s="963"/>
      <c r="O310" s="963"/>
      <c r="P310" s="4287"/>
    </row>
    <row r="311" spans="1:16" ht="22" customHeight="1" x14ac:dyDescent="0.35">
      <c r="A311" s="5192"/>
      <c r="B311" s="5192"/>
      <c r="C311" s="5195"/>
      <c r="D311" s="965" t="s">
        <v>215</v>
      </c>
      <c r="E311" s="1147" t="s">
        <v>432</v>
      </c>
      <c r="F311" s="965"/>
      <c r="G311" s="965"/>
      <c r="H311" s="965"/>
      <c r="I311" s="965"/>
      <c r="J311" s="965"/>
      <c r="K311" s="965"/>
      <c r="L311" s="965"/>
      <c r="M311" s="965"/>
      <c r="N311" s="965"/>
      <c r="O311" s="965"/>
      <c r="P311" s="4290"/>
    </row>
    <row r="312" spans="1:16" ht="22" customHeight="1" thickBot="1" x14ac:dyDescent="0.4">
      <c r="A312" s="5193"/>
      <c r="B312" s="5193"/>
      <c r="C312" s="5198"/>
      <c r="D312" s="866" t="s">
        <v>326</v>
      </c>
      <c r="E312" s="1144" t="s">
        <v>325</v>
      </c>
      <c r="F312" s="866"/>
      <c r="G312" s="866"/>
      <c r="H312" s="866"/>
      <c r="I312" s="866"/>
      <c r="J312" s="866"/>
      <c r="K312" s="866"/>
      <c r="L312" s="866"/>
      <c r="M312" s="866"/>
      <c r="N312" s="866"/>
      <c r="O312" s="866"/>
      <c r="P312" s="4292"/>
    </row>
    <row r="313" spans="1:16" ht="22" customHeight="1" thickTop="1" x14ac:dyDescent="0.35"/>
    <row r="314" spans="1:16" ht="22" customHeight="1" x14ac:dyDescent="0.35">
      <c r="A314" s="5188" t="s">
        <v>427</v>
      </c>
      <c r="B314" s="5191" t="s">
        <v>213</v>
      </c>
      <c r="C314" s="5194" t="s">
        <v>428</v>
      </c>
      <c r="D314" s="963" t="s">
        <v>429</v>
      </c>
      <c r="E314" s="973" t="s">
        <v>430</v>
      </c>
      <c r="F314" s="4280"/>
      <c r="G314" s="968"/>
      <c r="H314" s="968"/>
      <c r="I314" s="968"/>
      <c r="J314" s="968"/>
      <c r="K314" s="968"/>
      <c r="L314" s="968"/>
      <c r="M314" s="968"/>
      <c r="N314" s="968"/>
      <c r="O314" s="968"/>
      <c r="P314" s="4287"/>
    </row>
    <row r="315" spans="1:16" ht="22" customHeight="1" x14ac:dyDescent="0.35">
      <c r="A315" s="5189"/>
      <c r="B315" s="5192"/>
      <c r="C315" s="5195"/>
      <c r="D315" s="965" t="s">
        <v>431</v>
      </c>
      <c r="E315" s="1147" t="s">
        <v>432</v>
      </c>
      <c r="F315" s="4278"/>
      <c r="G315" s="967"/>
      <c r="H315" s="967"/>
      <c r="I315" s="967"/>
      <c r="J315" s="967"/>
      <c r="K315" s="967"/>
      <c r="L315" s="967"/>
      <c r="M315" s="967"/>
      <c r="N315" s="967"/>
      <c r="O315" s="967"/>
      <c r="P315" s="4290"/>
    </row>
    <row r="316" spans="1:16" ht="22" customHeight="1" thickBot="1" x14ac:dyDescent="0.4">
      <c r="A316" s="5189"/>
      <c r="B316" s="5192"/>
      <c r="C316" s="5196"/>
      <c r="D316" s="865" t="s">
        <v>428</v>
      </c>
      <c r="E316" s="1143" t="s">
        <v>433</v>
      </c>
      <c r="F316" s="4281"/>
      <c r="G316" s="848"/>
      <c r="H316" s="848"/>
      <c r="I316" s="848"/>
      <c r="J316" s="848"/>
      <c r="K316" s="848"/>
      <c r="L316" s="848"/>
      <c r="M316" s="848"/>
      <c r="N316" s="848"/>
      <c r="O316" s="848"/>
      <c r="P316" s="4291"/>
    </row>
    <row r="317" spans="1:16" ht="22" customHeight="1" x14ac:dyDescent="0.35">
      <c r="A317" s="5189"/>
      <c r="B317" s="5192"/>
      <c r="C317" s="5197" t="s">
        <v>434</v>
      </c>
      <c r="D317" s="965" t="s">
        <v>429</v>
      </c>
      <c r="E317" s="926" t="s">
        <v>435</v>
      </c>
      <c r="F317" s="4280"/>
      <c r="G317" s="968"/>
      <c r="H317" s="968"/>
      <c r="I317" s="968"/>
      <c r="J317" s="968"/>
      <c r="K317" s="968"/>
      <c r="L317" s="968"/>
      <c r="M317" s="968"/>
      <c r="N317" s="968"/>
      <c r="O317" s="968"/>
      <c r="P317" s="4287"/>
    </row>
    <row r="318" spans="1:16" ht="22" customHeight="1" x14ac:dyDescent="0.35">
      <c r="A318" s="5189"/>
      <c r="B318" s="5192"/>
      <c r="C318" s="5195"/>
      <c r="D318" s="965" t="s">
        <v>436</v>
      </c>
      <c r="E318" s="926" t="s">
        <v>3991</v>
      </c>
      <c r="F318" s="4278"/>
      <c r="G318" s="967"/>
      <c r="H318" s="967"/>
      <c r="I318" s="967"/>
      <c r="J318" s="967"/>
      <c r="K318" s="967"/>
      <c r="L318" s="967"/>
      <c r="M318" s="967"/>
      <c r="N318" s="967"/>
      <c r="O318" s="967"/>
      <c r="P318" s="4290"/>
    </row>
    <row r="319" spans="1:16" ht="22" customHeight="1" thickBot="1" x14ac:dyDescent="0.4">
      <c r="A319" s="5189"/>
      <c r="B319" s="5192"/>
      <c r="C319" s="5196"/>
      <c r="D319" s="865" t="s">
        <v>438</v>
      </c>
      <c r="E319" s="1143" t="s">
        <v>439</v>
      </c>
      <c r="F319" s="4281"/>
      <c r="G319" s="848"/>
      <c r="H319" s="848"/>
      <c r="I319" s="848"/>
      <c r="J319" s="848"/>
      <c r="K319" s="848"/>
      <c r="L319" s="848"/>
      <c r="M319" s="848"/>
      <c r="N319" s="848"/>
      <c r="O319" s="848"/>
      <c r="P319" s="4291"/>
    </row>
    <row r="320" spans="1:16" ht="22" customHeight="1" x14ac:dyDescent="0.35">
      <c r="A320" s="5189"/>
      <c r="B320" s="5192"/>
      <c r="C320" s="5197" t="s">
        <v>440</v>
      </c>
      <c r="D320" s="963" t="s">
        <v>441</v>
      </c>
      <c r="E320" s="949" t="s">
        <v>3992</v>
      </c>
      <c r="F320" s="4280"/>
      <c r="G320" s="968"/>
      <c r="H320" s="968"/>
      <c r="I320" s="968"/>
      <c r="J320" s="968"/>
      <c r="K320" s="968"/>
      <c r="L320" s="968"/>
      <c r="M320" s="968"/>
      <c r="N320" s="968"/>
      <c r="O320" s="968"/>
      <c r="P320" s="4287"/>
    </row>
    <row r="321" spans="1:16" ht="22" customHeight="1" x14ac:dyDescent="0.35">
      <c r="A321" s="5189"/>
      <c r="B321" s="5192"/>
      <c r="C321" s="5195"/>
      <c r="D321" s="965" t="s">
        <v>3993</v>
      </c>
      <c r="E321" s="926" t="s">
        <v>3994</v>
      </c>
      <c r="F321" s="4278"/>
      <c r="G321" s="967"/>
      <c r="H321" s="967"/>
      <c r="I321" s="967"/>
      <c r="J321" s="967"/>
      <c r="K321" s="967"/>
      <c r="L321" s="967"/>
      <c r="M321" s="967"/>
      <c r="N321" s="967"/>
      <c r="O321" s="967"/>
      <c r="P321" s="4290"/>
    </row>
    <row r="322" spans="1:16" ht="22" customHeight="1" thickBot="1" x14ac:dyDescent="0.4">
      <c r="A322" s="5189"/>
      <c r="B322" s="5192"/>
      <c r="C322" s="5196"/>
      <c r="D322" s="865" t="s">
        <v>445</v>
      </c>
      <c r="E322" s="1143" t="s">
        <v>446</v>
      </c>
      <c r="F322" s="4281"/>
      <c r="G322" s="848"/>
      <c r="H322" s="848"/>
      <c r="I322" s="848"/>
      <c r="J322" s="848"/>
      <c r="K322" s="848"/>
      <c r="L322" s="848"/>
      <c r="M322" s="848"/>
      <c r="N322" s="848"/>
      <c r="O322" s="848"/>
      <c r="P322" s="4291"/>
    </row>
    <row r="323" spans="1:16" ht="22" customHeight="1" x14ac:dyDescent="0.35">
      <c r="A323" s="5189"/>
      <c r="B323" s="5192"/>
      <c r="C323" s="5197" t="s">
        <v>447</v>
      </c>
      <c r="D323" s="963" t="s">
        <v>448</v>
      </c>
      <c r="E323" s="949" t="s">
        <v>3995</v>
      </c>
      <c r="F323" s="4280"/>
      <c r="G323" s="968"/>
      <c r="H323" s="968"/>
      <c r="I323" s="968"/>
      <c r="J323" s="968"/>
      <c r="K323" s="968"/>
      <c r="L323" s="968"/>
      <c r="M323" s="968"/>
      <c r="N323" s="968"/>
      <c r="O323" s="968"/>
      <c r="P323" s="4287"/>
    </row>
    <row r="324" spans="1:16" ht="22" customHeight="1" x14ac:dyDescent="0.35">
      <c r="A324" s="5189"/>
      <c r="B324" s="5192"/>
      <c r="C324" s="5195"/>
      <c r="D324" s="965" t="s">
        <v>436</v>
      </c>
      <c r="E324" s="926" t="s">
        <v>3991</v>
      </c>
      <c r="F324" s="4278"/>
      <c r="G324" s="967"/>
      <c r="H324" s="967"/>
      <c r="I324" s="967"/>
      <c r="J324" s="967"/>
      <c r="K324" s="967"/>
      <c r="L324" s="967"/>
      <c r="M324" s="967"/>
      <c r="N324" s="967"/>
      <c r="O324" s="967"/>
      <c r="P324" s="4290"/>
    </row>
    <row r="325" spans="1:16" ht="22" customHeight="1" thickBot="1" x14ac:dyDescent="0.4">
      <c r="A325" s="5189"/>
      <c r="B325" s="5192"/>
      <c r="C325" s="5196"/>
      <c r="D325" s="865" t="s">
        <v>447</v>
      </c>
      <c r="E325" s="1143" t="s">
        <v>450</v>
      </c>
      <c r="F325" s="4281"/>
      <c r="G325" s="848"/>
      <c r="H325" s="848"/>
      <c r="I325" s="848"/>
      <c r="J325" s="848"/>
      <c r="K325" s="848"/>
      <c r="L325" s="848"/>
      <c r="M325" s="848"/>
      <c r="N325" s="848"/>
      <c r="O325" s="848"/>
      <c r="P325" s="4291"/>
    </row>
    <row r="326" spans="1:16" ht="22" customHeight="1" x14ac:dyDescent="0.35">
      <c r="A326" s="5189"/>
      <c r="B326" s="5192"/>
      <c r="C326" s="5197" t="s">
        <v>451</v>
      </c>
      <c r="D326" s="963" t="s">
        <v>452</v>
      </c>
      <c r="E326" s="949" t="s">
        <v>453</v>
      </c>
      <c r="F326" s="4280"/>
      <c r="G326" s="968"/>
      <c r="H326" s="968"/>
      <c r="I326" s="968"/>
      <c r="J326" s="968"/>
      <c r="K326" s="968"/>
      <c r="L326" s="968"/>
      <c r="M326" s="968"/>
      <c r="N326" s="968"/>
      <c r="O326" s="968"/>
      <c r="P326" s="4287"/>
    </row>
    <row r="327" spans="1:16" ht="22" customHeight="1" x14ac:dyDescent="0.35">
      <c r="A327" s="5189"/>
      <c r="B327" s="5192"/>
      <c r="C327" s="5195"/>
      <c r="D327" s="965" t="s">
        <v>431</v>
      </c>
      <c r="E327" s="1145" t="s">
        <v>432</v>
      </c>
      <c r="F327" s="4278"/>
      <c r="G327" s="967"/>
      <c r="H327" s="967"/>
      <c r="I327" s="967"/>
      <c r="J327" s="967"/>
      <c r="K327" s="967"/>
      <c r="L327" s="967"/>
      <c r="M327" s="967"/>
      <c r="N327" s="967"/>
      <c r="O327" s="967"/>
      <c r="P327" s="4290"/>
    </row>
    <row r="328" spans="1:16" ht="22" customHeight="1" thickBot="1" x14ac:dyDescent="0.4">
      <c r="A328" s="5189"/>
      <c r="B328" s="5192"/>
      <c r="C328" s="5196"/>
      <c r="D328" s="865" t="s">
        <v>454</v>
      </c>
      <c r="E328" s="1143" t="s">
        <v>455</v>
      </c>
      <c r="F328" s="4281"/>
      <c r="G328" s="848"/>
      <c r="H328" s="848"/>
      <c r="I328" s="848"/>
      <c r="J328" s="848"/>
      <c r="K328" s="848"/>
      <c r="L328" s="848"/>
      <c r="M328" s="848"/>
      <c r="N328" s="848"/>
      <c r="O328" s="848"/>
      <c r="P328" s="4291"/>
    </row>
    <row r="329" spans="1:16" ht="22" customHeight="1" x14ac:dyDescent="0.35">
      <c r="A329" s="5189"/>
      <c r="B329" s="5192"/>
      <c r="C329" s="5197" t="s">
        <v>456</v>
      </c>
      <c r="D329" s="963" t="s">
        <v>457</v>
      </c>
      <c r="E329" s="949" t="s">
        <v>458</v>
      </c>
      <c r="F329" s="4280"/>
      <c r="G329" s="968"/>
      <c r="H329" s="968"/>
      <c r="I329" s="968"/>
      <c r="J329" s="968"/>
      <c r="K329" s="968"/>
      <c r="L329" s="968"/>
      <c r="M329" s="968"/>
      <c r="N329" s="968"/>
      <c r="O329" s="968"/>
      <c r="P329" s="4287"/>
    </row>
    <row r="330" spans="1:16" ht="22" customHeight="1" x14ac:dyDescent="0.35">
      <c r="A330" s="5189"/>
      <c r="B330" s="5192"/>
      <c r="C330" s="5195"/>
      <c r="D330" s="965" t="s">
        <v>431</v>
      </c>
      <c r="E330" s="1145" t="s">
        <v>432</v>
      </c>
      <c r="F330" s="4278"/>
      <c r="G330" s="967"/>
      <c r="H330" s="967"/>
      <c r="I330" s="967"/>
      <c r="J330" s="967"/>
      <c r="K330" s="967"/>
      <c r="L330" s="967"/>
      <c r="M330" s="967"/>
      <c r="N330" s="967"/>
      <c r="O330" s="967"/>
      <c r="P330" s="4290"/>
    </row>
    <row r="331" spans="1:16" ht="22" customHeight="1" thickBot="1" x14ac:dyDescent="0.4">
      <c r="A331" s="5189"/>
      <c r="B331" s="5193"/>
      <c r="C331" s="5198"/>
      <c r="D331" s="866" t="s">
        <v>454</v>
      </c>
      <c r="E331" s="1144" t="s">
        <v>455</v>
      </c>
      <c r="F331" s="4279"/>
      <c r="G331" s="854"/>
      <c r="H331" s="854"/>
      <c r="I331" s="854"/>
      <c r="J331" s="854"/>
      <c r="K331" s="854"/>
      <c r="L331" s="854"/>
      <c r="M331" s="854"/>
      <c r="N331" s="854"/>
      <c r="O331" s="854"/>
      <c r="P331" s="4292"/>
    </row>
    <row r="332" spans="1:16" ht="22" customHeight="1" thickTop="1" x14ac:dyDescent="0.35">
      <c r="A332" s="5189"/>
      <c r="B332" s="5199" t="s">
        <v>459</v>
      </c>
      <c r="C332" s="5200" t="s">
        <v>460</v>
      </c>
      <c r="D332" s="963" t="s">
        <v>431</v>
      </c>
      <c r="E332" s="1146" t="s">
        <v>432</v>
      </c>
      <c r="F332" s="4278"/>
      <c r="G332" s="967"/>
      <c r="H332" s="967"/>
      <c r="I332" s="967"/>
      <c r="J332" s="967"/>
      <c r="K332" s="967"/>
      <c r="L332" s="967"/>
      <c r="M332" s="967"/>
      <c r="N332" s="967"/>
      <c r="O332" s="967"/>
      <c r="P332" s="4290"/>
    </row>
    <row r="333" spans="1:16" ht="22" customHeight="1" x14ac:dyDescent="0.35">
      <c r="A333" s="5189"/>
      <c r="B333" s="5192"/>
      <c r="C333" s="5195"/>
      <c r="D333" s="965" t="s">
        <v>461</v>
      </c>
      <c r="E333" s="1148" t="s">
        <v>2143</v>
      </c>
      <c r="F333" s="4278"/>
      <c r="G333" s="967"/>
      <c r="H333" s="967"/>
      <c r="I333" s="967"/>
      <c r="J333" s="967"/>
      <c r="K333" s="967"/>
      <c r="L333" s="967"/>
      <c r="M333" s="967"/>
      <c r="N333" s="967"/>
      <c r="O333" s="967"/>
      <c r="P333" s="4290"/>
    </row>
    <row r="334" spans="1:16" ht="22" customHeight="1" thickBot="1" x14ac:dyDescent="0.4">
      <c r="A334" s="5189"/>
      <c r="B334" s="5193"/>
      <c r="C334" s="5198"/>
      <c r="D334" s="866" t="s">
        <v>460</v>
      </c>
      <c r="E334" s="1144" t="s">
        <v>462</v>
      </c>
      <c r="F334" s="4279"/>
      <c r="G334" s="854"/>
      <c r="H334" s="854"/>
      <c r="I334" s="854"/>
      <c r="J334" s="854"/>
      <c r="K334" s="854"/>
      <c r="L334" s="854"/>
      <c r="M334" s="854"/>
      <c r="N334" s="854"/>
      <c r="O334" s="854"/>
      <c r="P334" s="4292"/>
    </row>
    <row r="335" spans="1:16" ht="22" customHeight="1" thickTop="1" x14ac:dyDescent="0.35">
      <c r="A335" s="5189"/>
      <c r="B335" s="5192" t="s">
        <v>463</v>
      </c>
      <c r="C335" s="5200" t="s">
        <v>464</v>
      </c>
      <c r="D335" s="967" t="s">
        <v>2225</v>
      </c>
      <c r="E335" s="981" t="s">
        <v>2226</v>
      </c>
      <c r="F335" s="4278"/>
      <c r="G335" s="967"/>
      <c r="H335" s="967"/>
      <c r="I335" s="967"/>
      <c r="J335" s="967"/>
      <c r="K335" s="967"/>
      <c r="L335" s="967"/>
      <c r="M335" s="967"/>
      <c r="N335" s="967"/>
      <c r="O335" s="967"/>
      <c r="P335" s="4290"/>
    </row>
    <row r="336" spans="1:16" ht="22" customHeight="1" x14ac:dyDescent="0.35">
      <c r="A336" s="5189"/>
      <c r="B336" s="5192"/>
      <c r="C336" s="5195"/>
      <c r="D336" s="967" t="s">
        <v>467</v>
      </c>
      <c r="E336" s="914" t="s">
        <v>3996</v>
      </c>
      <c r="F336" s="4278"/>
      <c r="G336" s="967"/>
      <c r="H336" s="967"/>
      <c r="I336" s="967"/>
      <c r="J336" s="967"/>
      <c r="K336" s="967"/>
      <c r="L336" s="967"/>
      <c r="M336" s="967"/>
      <c r="N336" s="967"/>
      <c r="O336" s="967"/>
      <c r="P336" s="4290"/>
    </row>
    <row r="337" spans="1:16" ht="22" customHeight="1" thickBot="1" x14ac:dyDescent="0.4">
      <c r="A337" s="5189"/>
      <c r="B337" s="5192"/>
      <c r="C337" s="5196"/>
      <c r="D337" s="848" t="s">
        <v>464</v>
      </c>
      <c r="E337" s="4271" t="s">
        <v>469</v>
      </c>
      <c r="F337" s="4281"/>
      <c r="G337" s="848"/>
      <c r="H337" s="848"/>
      <c r="I337" s="848"/>
      <c r="J337" s="848"/>
      <c r="K337" s="848"/>
      <c r="L337" s="848"/>
      <c r="M337" s="848"/>
      <c r="N337" s="848"/>
      <c r="O337" s="848"/>
      <c r="P337" s="4291"/>
    </row>
    <row r="338" spans="1:16" ht="22" customHeight="1" x14ac:dyDescent="0.35">
      <c r="A338" s="5189"/>
      <c r="B338" s="5192"/>
      <c r="C338" s="5197" t="s">
        <v>470</v>
      </c>
      <c r="D338" s="968" t="s">
        <v>471</v>
      </c>
      <c r="E338" s="4268" t="s">
        <v>472</v>
      </c>
      <c r="F338" s="4280"/>
      <c r="G338" s="968"/>
      <c r="H338" s="968"/>
      <c r="I338" s="968"/>
      <c r="J338" s="968"/>
      <c r="K338" s="968"/>
      <c r="L338" s="968"/>
      <c r="M338" s="968"/>
      <c r="N338" s="968"/>
      <c r="O338" s="968"/>
      <c r="P338" s="4287"/>
    </row>
    <row r="339" spans="1:16" ht="22" customHeight="1" x14ac:dyDescent="0.35">
      <c r="A339" s="5189"/>
      <c r="B339" s="5192"/>
      <c r="C339" s="5195"/>
      <c r="D339" s="967" t="s">
        <v>473</v>
      </c>
      <c r="E339" s="4272" t="s">
        <v>474</v>
      </c>
      <c r="F339" s="4278"/>
      <c r="G339" s="967"/>
      <c r="H339" s="967"/>
      <c r="I339" s="967"/>
      <c r="J339" s="967"/>
      <c r="K339" s="967"/>
      <c r="L339" s="967"/>
      <c r="M339" s="967"/>
      <c r="N339" s="967"/>
      <c r="O339" s="967"/>
      <c r="P339" s="4290"/>
    </row>
    <row r="340" spans="1:16" ht="22" customHeight="1" thickBot="1" x14ac:dyDescent="0.4">
      <c r="A340" s="5189"/>
      <c r="B340" s="5192"/>
      <c r="C340" s="5196"/>
      <c r="D340" s="848" t="s">
        <v>470</v>
      </c>
      <c r="E340" s="4271" t="s">
        <v>475</v>
      </c>
      <c r="F340" s="4281"/>
      <c r="G340" s="848"/>
      <c r="H340" s="848"/>
      <c r="I340" s="848"/>
      <c r="J340" s="848"/>
      <c r="K340" s="848"/>
      <c r="L340" s="848"/>
      <c r="M340" s="848"/>
      <c r="N340" s="848"/>
      <c r="O340" s="848"/>
      <c r="P340" s="4291"/>
    </row>
    <row r="341" spans="1:16" ht="22" customHeight="1" x14ac:dyDescent="0.35">
      <c r="A341" s="5189"/>
      <c r="B341" s="5192"/>
      <c r="C341" s="5197" t="s">
        <v>476</v>
      </c>
      <c r="D341" s="968" t="s">
        <v>477</v>
      </c>
      <c r="E341" s="4268" t="s">
        <v>478</v>
      </c>
      <c r="F341" s="4280"/>
      <c r="G341" s="968"/>
      <c r="H341" s="968"/>
      <c r="I341" s="968"/>
      <c r="J341" s="968"/>
      <c r="K341" s="968"/>
      <c r="L341" s="968"/>
      <c r="M341" s="968"/>
      <c r="N341" s="968"/>
      <c r="O341" s="968"/>
      <c r="P341" s="4287"/>
    </row>
    <row r="342" spans="1:16" ht="22" customHeight="1" x14ac:dyDescent="0.35">
      <c r="A342" s="5189"/>
      <c r="B342" s="5192"/>
      <c r="C342" s="5195"/>
      <c r="D342" s="967" t="s">
        <v>479</v>
      </c>
      <c r="E342" s="4272" t="s">
        <v>480</v>
      </c>
      <c r="F342" s="4278"/>
      <c r="G342" s="967"/>
      <c r="H342" s="967"/>
      <c r="I342" s="967"/>
      <c r="J342" s="967"/>
      <c r="K342" s="967"/>
      <c r="L342" s="967"/>
      <c r="M342" s="967"/>
      <c r="N342" s="967"/>
      <c r="O342" s="967"/>
      <c r="P342" s="4290"/>
    </row>
    <row r="343" spans="1:16" ht="22" customHeight="1" thickBot="1" x14ac:dyDescent="0.4">
      <c r="A343" s="5189"/>
      <c r="B343" s="5193"/>
      <c r="C343" s="5198"/>
      <c r="D343" s="854" t="s">
        <v>476</v>
      </c>
      <c r="E343" s="4273" t="s">
        <v>481</v>
      </c>
      <c r="F343" s="4279"/>
      <c r="G343" s="854"/>
      <c r="H343" s="854"/>
      <c r="I343" s="854"/>
      <c r="J343" s="854"/>
      <c r="K343" s="854"/>
      <c r="L343" s="854"/>
      <c r="M343" s="854"/>
      <c r="N343" s="854"/>
      <c r="O343" s="854"/>
      <c r="P343" s="4292"/>
    </row>
    <row r="344" spans="1:16" ht="22" customHeight="1" thickTop="1" x14ac:dyDescent="0.35">
      <c r="A344" s="5189"/>
      <c r="B344" s="5199" t="s">
        <v>482</v>
      </c>
      <c r="C344" s="5200" t="s">
        <v>483</v>
      </c>
      <c r="D344" s="965" t="s">
        <v>484</v>
      </c>
      <c r="E344" s="926" t="s">
        <v>3997</v>
      </c>
      <c r="F344" s="4278"/>
      <c r="G344" s="967"/>
      <c r="H344" s="967"/>
      <c r="I344" s="967"/>
      <c r="J344" s="967"/>
      <c r="K344" s="967"/>
      <c r="L344" s="967"/>
      <c r="M344" s="967"/>
      <c r="N344" s="967"/>
      <c r="O344" s="967"/>
      <c r="P344" s="4290"/>
    </row>
    <row r="345" spans="1:16" ht="22" customHeight="1" x14ac:dyDescent="0.35">
      <c r="A345" s="5189"/>
      <c r="B345" s="5192"/>
      <c r="C345" s="5195"/>
      <c r="D345" s="965" t="s">
        <v>486</v>
      </c>
      <c r="E345" s="1145" t="s">
        <v>236</v>
      </c>
      <c r="F345" s="4278"/>
      <c r="G345" s="967"/>
      <c r="H345" s="967"/>
      <c r="I345" s="967"/>
      <c r="J345" s="967"/>
      <c r="K345" s="967"/>
      <c r="L345" s="967"/>
      <c r="M345" s="967"/>
      <c r="N345" s="967"/>
      <c r="O345" s="967"/>
      <c r="P345" s="4290"/>
    </row>
    <row r="346" spans="1:16" ht="22" customHeight="1" thickBot="1" x14ac:dyDescent="0.4">
      <c r="A346" s="5189"/>
      <c r="B346" s="5192"/>
      <c r="C346" s="5196"/>
      <c r="D346" s="865" t="s">
        <v>487</v>
      </c>
      <c r="E346" s="1143" t="s">
        <v>488</v>
      </c>
      <c r="F346" s="4281"/>
      <c r="G346" s="848"/>
      <c r="H346" s="848"/>
      <c r="I346" s="848"/>
      <c r="J346" s="848"/>
      <c r="K346" s="848"/>
      <c r="L346" s="848"/>
      <c r="M346" s="848"/>
      <c r="N346" s="848"/>
      <c r="O346" s="848"/>
      <c r="P346" s="4291"/>
    </row>
    <row r="347" spans="1:16" ht="22" customHeight="1" x14ac:dyDescent="0.35">
      <c r="A347" s="5189"/>
      <c r="B347" s="5192"/>
      <c r="C347" s="5197" t="s">
        <v>489</v>
      </c>
      <c r="D347" s="963" t="s">
        <v>490</v>
      </c>
      <c r="E347" s="1146" t="s">
        <v>491</v>
      </c>
      <c r="F347" s="4280"/>
      <c r="G347" s="968"/>
      <c r="H347" s="968"/>
      <c r="I347" s="968"/>
      <c r="J347" s="968"/>
      <c r="K347" s="968"/>
      <c r="L347" s="968"/>
      <c r="M347" s="968"/>
      <c r="N347" s="968"/>
      <c r="O347" s="968"/>
      <c r="P347" s="4287"/>
    </row>
    <row r="348" spans="1:16" ht="22" customHeight="1" x14ac:dyDescent="0.35">
      <c r="A348" s="5189"/>
      <c r="B348" s="5192"/>
      <c r="C348" s="5195"/>
      <c r="D348" s="965" t="s">
        <v>486</v>
      </c>
      <c r="E348" s="1145" t="s">
        <v>236</v>
      </c>
      <c r="F348" s="4278"/>
      <c r="G348" s="967"/>
      <c r="H348" s="967"/>
      <c r="I348" s="967"/>
      <c r="J348" s="967"/>
      <c r="K348" s="967"/>
      <c r="L348" s="967"/>
      <c r="M348" s="967"/>
      <c r="N348" s="967"/>
      <c r="O348" s="967"/>
      <c r="P348" s="4290"/>
    </row>
    <row r="349" spans="1:16" ht="22" customHeight="1" thickBot="1" x14ac:dyDescent="0.4">
      <c r="A349" s="5189"/>
      <c r="B349" s="5192"/>
      <c r="C349" s="5196"/>
      <c r="D349" s="865" t="s">
        <v>492</v>
      </c>
      <c r="E349" s="1143" t="s">
        <v>493</v>
      </c>
      <c r="F349" s="4281"/>
      <c r="G349" s="848"/>
      <c r="H349" s="848"/>
      <c r="I349" s="848"/>
      <c r="J349" s="848"/>
      <c r="K349" s="848"/>
      <c r="L349" s="848"/>
      <c r="M349" s="848"/>
      <c r="N349" s="848"/>
      <c r="O349" s="848"/>
      <c r="P349" s="4291"/>
    </row>
    <row r="350" spans="1:16" ht="22" customHeight="1" x14ac:dyDescent="0.35">
      <c r="A350" s="5189"/>
      <c r="B350" s="5192"/>
      <c r="C350" s="5197" t="s">
        <v>494</v>
      </c>
      <c r="D350" s="963" t="s">
        <v>495</v>
      </c>
      <c r="E350" s="1149" t="s">
        <v>3998</v>
      </c>
      <c r="F350" s="4280"/>
      <c r="G350" s="968"/>
      <c r="H350" s="968"/>
      <c r="I350" s="968"/>
      <c r="J350" s="968"/>
      <c r="K350" s="968"/>
      <c r="L350" s="968"/>
      <c r="M350" s="968"/>
      <c r="N350" s="968"/>
      <c r="O350" s="968"/>
      <c r="P350" s="4287"/>
    </row>
    <row r="351" spans="1:16" ht="22" customHeight="1" x14ac:dyDescent="0.35">
      <c r="A351" s="5189"/>
      <c r="B351" s="5192"/>
      <c r="C351" s="5195"/>
      <c r="D351" s="965" t="s">
        <v>486</v>
      </c>
      <c r="E351" s="1145" t="s">
        <v>236</v>
      </c>
      <c r="F351" s="4278"/>
      <c r="G351" s="967"/>
      <c r="H351" s="967"/>
      <c r="I351" s="967"/>
      <c r="J351" s="967"/>
      <c r="K351" s="967"/>
      <c r="L351" s="967"/>
      <c r="M351" s="967"/>
      <c r="N351" s="967"/>
      <c r="O351" s="967"/>
      <c r="P351" s="4290"/>
    </row>
    <row r="352" spans="1:16" ht="22" customHeight="1" thickBot="1" x14ac:dyDescent="0.4">
      <c r="A352" s="5189"/>
      <c r="B352" s="5192"/>
      <c r="C352" s="5196"/>
      <c r="D352" s="865" t="s">
        <v>497</v>
      </c>
      <c r="E352" s="1143" t="s">
        <v>498</v>
      </c>
      <c r="F352" s="4281"/>
      <c r="G352" s="848"/>
      <c r="H352" s="848"/>
      <c r="I352" s="848"/>
      <c r="J352" s="848"/>
      <c r="K352" s="848"/>
      <c r="L352" s="848"/>
      <c r="M352" s="848"/>
      <c r="N352" s="848"/>
      <c r="O352" s="848"/>
      <c r="P352" s="4291"/>
    </row>
    <row r="353" spans="1:16" ht="22" customHeight="1" x14ac:dyDescent="0.35">
      <c r="A353" s="5189"/>
      <c r="B353" s="5192"/>
      <c r="C353" s="5197" t="s">
        <v>499</v>
      </c>
      <c r="D353" s="963" t="s">
        <v>471</v>
      </c>
      <c r="E353" s="1146" t="s">
        <v>478</v>
      </c>
      <c r="F353" s="4280"/>
      <c r="G353" s="968"/>
      <c r="H353" s="968"/>
      <c r="I353" s="968"/>
      <c r="J353" s="968"/>
      <c r="K353" s="968"/>
      <c r="L353" s="968"/>
      <c r="M353" s="968"/>
      <c r="N353" s="968"/>
      <c r="O353" s="968"/>
      <c r="P353" s="4287"/>
    </row>
    <row r="354" spans="1:16" ht="22" customHeight="1" x14ac:dyDescent="0.35">
      <c r="A354" s="5189"/>
      <c r="B354" s="5192"/>
      <c r="C354" s="5195"/>
      <c r="D354" s="965" t="s">
        <v>486</v>
      </c>
      <c r="E354" s="1145" t="s">
        <v>236</v>
      </c>
      <c r="F354" s="4278"/>
      <c r="G354" s="967"/>
      <c r="H354" s="967"/>
      <c r="I354" s="967"/>
      <c r="J354" s="967"/>
      <c r="K354" s="967"/>
      <c r="L354" s="967"/>
      <c r="M354" s="967"/>
      <c r="N354" s="967"/>
      <c r="O354" s="967"/>
      <c r="P354" s="4290"/>
    </row>
    <row r="355" spans="1:16" ht="22" customHeight="1" thickBot="1" x14ac:dyDescent="0.4">
      <c r="A355" s="5190"/>
      <c r="B355" s="5193"/>
      <c r="C355" s="5198"/>
      <c r="D355" s="866" t="s">
        <v>500</v>
      </c>
      <c r="E355" s="1144" t="s">
        <v>501</v>
      </c>
      <c r="F355" s="4279"/>
      <c r="G355" s="854"/>
      <c r="H355" s="854"/>
      <c r="I355" s="854"/>
      <c r="J355" s="854"/>
      <c r="K355" s="854"/>
      <c r="L355" s="854"/>
      <c r="M355" s="854"/>
      <c r="N355" s="854"/>
      <c r="O355" s="854"/>
      <c r="P355" s="4292"/>
    </row>
    <row r="356" spans="1:16" ht="22" customHeight="1" thickTop="1" x14ac:dyDescent="0.35">
      <c r="A356" s="69"/>
      <c r="B356" s="69"/>
      <c r="C356" s="71"/>
      <c r="D356" s="1"/>
      <c r="E356" s="1"/>
    </row>
    <row r="357" spans="1:16" ht="22" customHeight="1" x14ac:dyDescent="0.35">
      <c r="A357" s="5188" t="s">
        <v>502</v>
      </c>
      <c r="B357" s="5191" t="s">
        <v>503</v>
      </c>
      <c r="C357" s="5194" t="s">
        <v>504</v>
      </c>
      <c r="D357" s="968" t="s">
        <v>505</v>
      </c>
      <c r="E357" s="973" t="s">
        <v>3999</v>
      </c>
      <c r="F357" s="4280"/>
      <c r="G357" s="968"/>
      <c r="H357" s="968"/>
      <c r="I357" s="968"/>
      <c r="J357" s="968"/>
      <c r="K357" s="968"/>
      <c r="L357" s="968"/>
      <c r="M357" s="968"/>
      <c r="N357" s="968"/>
      <c r="O357" s="968"/>
      <c r="P357" s="4287"/>
    </row>
    <row r="358" spans="1:16" ht="22" customHeight="1" x14ac:dyDescent="0.35">
      <c r="A358" s="5189"/>
      <c r="B358" s="5192"/>
      <c r="C358" s="5195"/>
      <c r="D358" s="967" t="s">
        <v>507</v>
      </c>
      <c r="E358" s="914" t="s">
        <v>4000</v>
      </c>
      <c r="F358" s="4278"/>
      <c r="G358" s="967"/>
      <c r="H358" s="967"/>
      <c r="I358" s="967"/>
      <c r="J358" s="967"/>
      <c r="K358" s="967"/>
      <c r="L358" s="967"/>
      <c r="M358" s="967"/>
      <c r="N358" s="967"/>
      <c r="O358" s="967"/>
      <c r="P358" s="4290"/>
    </row>
    <row r="359" spans="1:16" ht="22" customHeight="1" thickBot="1" x14ac:dyDescent="0.4">
      <c r="A359" s="5189"/>
      <c r="B359" s="5192"/>
      <c r="C359" s="5196"/>
      <c r="D359" s="848" t="s">
        <v>504</v>
      </c>
      <c r="E359" s="4271" t="s">
        <v>509</v>
      </c>
      <c r="F359" s="4281"/>
      <c r="G359" s="848"/>
      <c r="H359" s="848"/>
      <c r="I359" s="848"/>
      <c r="J359" s="848"/>
      <c r="K359" s="848"/>
      <c r="L359" s="848"/>
      <c r="M359" s="848"/>
      <c r="N359" s="848"/>
      <c r="O359" s="848"/>
      <c r="P359" s="4291"/>
    </row>
    <row r="360" spans="1:16" ht="22" customHeight="1" x14ac:dyDescent="0.35">
      <c r="A360" s="5189"/>
      <c r="B360" s="5192"/>
      <c r="C360" s="5197" t="s">
        <v>510</v>
      </c>
      <c r="D360" s="968" t="s">
        <v>511</v>
      </c>
      <c r="E360" s="4274" t="s">
        <v>3843</v>
      </c>
      <c r="F360" s="4280"/>
      <c r="G360" s="968"/>
      <c r="H360" s="968"/>
      <c r="I360" s="968"/>
      <c r="J360" s="968"/>
      <c r="K360" s="968"/>
      <c r="L360" s="968"/>
      <c r="M360" s="968"/>
      <c r="N360" s="968"/>
      <c r="O360" s="968"/>
      <c r="P360" s="4287"/>
    </row>
    <row r="361" spans="1:16" ht="22" customHeight="1" x14ac:dyDescent="0.35">
      <c r="A361" s="5189"/>
      <c r="B361" s="5192"/>
      <c r="C361" s="5195"/>
      <c r="D361" s="967" t="s">
        <v>513</v>
      </c>
      <c r="E361" s="914" t="s">
        <v>4001</v>
      </c>
      <c r="F361" s="4278"/>
      <c r="G361" s="967"/>
      <c r="H361" s="967"/>
      <c r="I361" s="967"/>
      <c r="J361" s="967"/>
      <c r="K361" s="967"/>
      <c r="L361" s="967"/>
      <c r="M361" s="967"/>
      <c r="N361" s="967"/>
      <c r="O361" s="967"/>
      <c r="P361" s="4290"/>
    </row>
    <row r="362" spans="1:16" ht="22" customHeight="1" thickBot="1" x14ac:dyDescent="0.4">
      <c r="A362" s="5189"/>
      <c r="B362" s="5192"/>
      <c r="C362" s="5196"/>
      <c r="D362" s="848" t="s">
        <v>510</v>
      </c>
      <c r="E362" s="4271" t="s">
        <v>515</v>
      </c>
      <c r="F362" s="4281"/>
      <c r="G362" s="848"/>
      <c r="H362" s="848"/>
      <c r="I362" s="848"/>
      <c r="J362" s="848"/>
      <c r="K362" s="848"/>
      <c r="L362" s="848"/>
      <c r="M362" s="848"/>
      <c r="N362" s="848"/>
      <c r="O362" s="848"/>
      <c r="P362" s="4291"/>
    </row>
    <row r="363" spans="1:16" ht="22" customHeight="1" x14ac:dyDescent="0.35">
      <c r="A363" s="5189"/>
      <c r="B363" s="5192"/>
      <c r="C363" s="5197" t="s">
        <v>516</v>
      </c>
      <c r="D363" s="968" t="s">
        <v>517</v>
      </c>
      <c r="E363" s="973" t="s">
        <v>3217</v>
      </c>
      <c r="F363" s="4280"/>
      <c r="G363" s="968"/>
      <c r="H363" s="968"/>
      <c r="I363" s="968"/>
      <c r="J363" s="968"/>
      <c r="K363" s="968"/>
      <c r="L363" s="968"/>
      <c r="M363" s="968"/>
      <c r="N363" s="968"/>
      <c r="O363" s="968"/>
      <c r="P363" s="4287"/>
    </row>
    <row r="364" spans="1:16" ht="22" customHeight="1" x14ac:dyDescent="0.35">
      <c r="A364" s="5189"/>
      <c r="B364" s="5192"/>
      <c r="C364" s="5195"/>
      <c r="D364" s="967" t="s">
        <v>519</v>
      </c>
      <c r="E364" s="4272" t="s">
        <v>520</v>
      </c>
      <c r="F364" s="4278"/>
      <c r="G364" s="967"/>
      <c r="H364" s="967"/>
      <c r="I364" s="967"/>
      <c r="J364" s="967"/>
      <c r="K364" s="967"/>
      <c r="L364" s="967"/>
      <c r="M364" s="967"/>
      <c r="N364" s="967"/>
      <c r="O364" s="967"/>
      <c r="P364" s="4290"/>
    </row>
    <row r="365" spans="1:16" ht="22" customHeight="1" thickBot="1" x14ac:dyDescent="0.4">
      <c r="A365" s="5189"/>
      <c r="B365" s="5192"/>
      <c r="C365" s="5196"/>
      <c r="D365" s="848" t="s">
        <v>521</v>
      </c>
      <c r="E365" s="4271" t="s">
        <v>522</v>
      </c>
      <c r="F365" s="4281"/>
      <c r="G365" s="848"/>
      <c r="H365" s="848"/>
      <c r="I365" s="848"/>
      <c r="J365" s="848"/>
      <c r="K365" s="848"/>
      <c r="L365" s="848"/>
      <c r="M365" s="848"/>
      <c r="N365" s="848"/>
      <c r="O365" s="848"/>
      <c r="P365" s="4291"/>
    </row>
    <row r="366" spans="1:16" ht="22" customHeight="1" x14ac:dyDescent="0.35">
      <c r="A366" s="5189"/>
      <c r="B366" s="5192"/>
      <c r="C366" s="5197" t="s">
        <v>523</v>
      </c>
      <c r="D366" s="968" t="s">
        <v>524</v>
      </c>
      <c r="E366" s="4268" t="s">
        <v>432</v>
      </c>
      <c r="F366" s="4280"/>
      <c r="G366" s="968"/>
      <c r="H366" s="968"/>
      <c r="I366" s="968"/>
      <c r="J366" s="968"/>
      <c r="K366" s="968"/>
      <c r="L366" s="968"/>
      <c r="M366" s="968"/>
      <c r="N366" s="968"/>
      <c r="O366" s="968"/>
      <c r="P366" s="4287"/>
    </row>
    <row r="367" spans="1:16" ht="22" customHeight="1" x14ac:dyDescent="0.35">
      <c r="A367" s="5189"/>
      <c r="B367" s="5192"/>
      <c r="C367" s="5195"/>
      <c r="D367" s="967" t="s">
        <v>525</v>
      </c>
      <c r="E367" s="914" t="s">
        <v>4002</v>
      </c>
      <c r="F367" s="4278"/>
      <c r="G367" s="967"/>
      <c r="H367" s="967"/>
      <c r="I367" s="967"/>
      <c r="J367" s="967"/>
      <c r="K367" s="967"/>
      <c r="L367" s="967"/>
      <c r="M367" s="967"/>
      <c r="N367" s="967"/>
      <c r="O367" s="967"/>
      <c r="P367" s="4290"/>
    </row>
    <row r="368" spans="1:16" ht="22" customHeight="1" thickBot="1" x14ac:dyDescent="0.4">
      <c r="A368" s="5189"/>
      <c r="B368" s="5192"/>
      <c r="C368" s="5196"/>
      <c r="D368" s="848" t="s">
        <v>527</v>
      </c>
      <c r="E368" s="4271" t="s">
        <v>528</v>
      </c>
      <c r="F368" s="4281"/>
      <c r="G368" s="848"/>
      <c r="H368" s="848"/>
      <c r="I368" s="848"/>
      <c r="J368" s="848"/>
      <c r="K368" s="848"/>
      <c r="L368" s="848"/>
      <c r="M368" s="848"/>
      <c r="N368" s="848"/>
      <c r="O368" s="848"/>
      <c r="P368" s="4291"/>
    </row>
    <row r="369" spans="1:16" ht="22" customHeight="1" x14ac:dyDescent="0.35">
      <c r="A369" s="5189"/>
      <c r="B369" s="5192"/>
      <c r="C369" s="5197" t="s">
        <v>529</v>
      </c>
      <c r="D369" s="967" t="s">
        <v>530</v>
      </c>
      <c r="E369" s="914" t="s">
        <v>531</v>
      </c>
      <c r="F369" s="4280"/>
      <c r="G369" s="968"/>
      <c r="H369" s="968"/>
      <c r="I369" s="968"/>
      <c r="J369" s="968"/>
      <c r="K369" s="968"/>
      <c r="L369" s="968"/>
      <c r="M369" s="968"/>
      <c r="N369" s="968"/>
      <c r="O369" s="968"/>
      <c r="P369" s="4287"/>
    </row>
    <row r="370" spans="1:16" ht="22" customHeight="1" x14ac:dyDescent="0.35">
      <c r="A370" s="5189"/>
      <c r="B370" s="5192"/>
      <c r="C370" s="5195"/>
      <c r="D370" s="967" t="s">
        <v>532</v>
      </c>
      <c r="E370" s="4272" t="s">
        <v>432</v>
      </c>
      <c r="F370" s="4278"/>
      <c r="G370" s="967"/>
      <c r="H370" s="967"/>
      <c r="I370" s="967"/>
      <c r="J370" s="967"/>
      <c r="K370" s="967"/>
      <c r="L370" s="967"/>
      <c r="M370" s="967"/>
      <c r="N370" s="967"/>
      <c r="O370" s="967"/>
      <c r="P370" s="4290"/>
    </row>
    <row r="371" spans="1:16" ht="22" customHeight="1" thickBot="1" x14ac:dyDescent="0.4">
      <c r="A371" s="5190"/>
      <c r="B371" s="5193"/>
      <c r="C371" s="5198"/>
      <c r="D371" s="854" t="s">
        <v>533</v>
      </c>
      <c r="E371" s="4273" t="s">
        <v>534</v>
      </c>
      <c r="F371" s="4279"/>
      <c r="G371" s="854"/>
      <c r="H371" s="854"/>
      <c r="I371" s="854"/>
      <c r="J371" s="854"/>
      <c r="K371" s="854"/>
      <c r="L371" s="854"/>
      <c r="M371" s="854"/>
      <c r="N371" s="854"/>
      <c r="O371" s="854"/>
      <c r="P371" s="4292"/>
    </row>
    <row r="372" spans="1:16" ht="22" customHeight="1" thickTop="1" x14ac:dyDescent="0.35">
      <c r="A372" s="867"/>
      <c r="B372" s="69"/>
      <c r="C372" s="71"/>
      <c r="D372" s="1"/>
      <c r="E372" s="1"/>
    </row>
    <row r="373" spans="1:16" ht="22" customHeight="1" x14ac:dyDescent="0.35">
      <c r="A373" s="5188" t="s">
        <v>535</v>
      </c>
      <c r="B373" s="5191" t="s">
        <v>126</v>
      </c>
      <c r="C373" s="5194" t="s">
        <v>536</v>
      </c>
      <c r="D373" s="968" t="s">
        <v>537</v>
      </c>
      <c r="E373" s="4268" t="s">
        <v>538</v>
      </c>
      <c r="F373" s="968"/>
      <c r="G373" s="968"/>
      <c r="H373" s="968"/>
      <c r="I373" s="968"/>
      <c r="J373" s="968"/>
      <c r="K373" s="968"/>
      <c r="L373" s="968"/>
      <c r="M373" s="968"/>
      <c r="N373" s="968"/>
      <c r="O373" s="968"/>
      <c r="P373" s="4287"/>
    </row>
    <row r="374" spans="1:16" ht="22" customHeight="1" x14ac:dyDescent="0.35">
      <c r="A374" s="5189"/>
      <c r="B374" s="5192"/>
      <c r="C374" s="5195"/>
      <c r="D374" s="967" t="s">
        <v>532</v>
      </c>
      <c r="E374" s="4272" t="s">
        <v>432</v>
      </c>
      <c r="F374" s="967"/>
      <c r="G374" s="967"/>
      <c r="H374" s="967"/>
      <c r="I374" s="967"/>
      <c r="J374" s="967"/>
      <c r="K374" s="967"/>
      <c r="L374" s="967"/>
      <c r="M374" s="967"/>
      <c r="N374" s="967"/>
      <c r="O374" s="967"/>
      <c r="P374" s="4290"/>
    </row>
    <row r="375" spans="1:16" ht="22" customHeight="1" thickBot="1" x14ac:dyDescent="0.4">
      <c r="A375" s="5189"/>
      <c r="B375" s="5192"/>
      <c r="C375" s="5196"/>
      <c r="D375" s="848" t="s">
        <v>536</v>
      </c>
      <c r="E375" s="4271" t="s">
        <v>539</v>
      </c>
      <c r="F375" s="848"/>
      <c r="G375" s="848"/>
      <c r="H375" s="848"/>
      <c r="I375" s="848"/>
      <c r="J375" s="848"/>
      <c r="K375" s="848"/>
      <c r="L375" s="848"/>
      <c r="M375" s="848"/>
      <c r="N375" s="848"/>
      <c r="O375" s="848"/>
      <c r="P375" s="4291"/>
    </row>
    <row r="376" spans="1:16" ht="22" customHeight="1" x14ac:dyDescent="0.35">
      <c r="A376" s="5189"/>
      <c r="B376" s="5192"/>
      <c r="C376" s="5197" t="s">
        <v>540</v>
      </c>
      <c r="D376" s="968" t="s">
        <v>541</v>
      </c>
      <c r="E376" s="4268" t="s">
        <v>542</v>
      </c>
      <c r="F376" s="968"/>
      <c r="G376" s="968"/>
      <c r="H376" s="968"/>
      <c r="I376" s="968"/>
      <c r="J376" s="968"/>
      <c r="K376" s="968"/>
      <c r="L376" s="968"/>
      <c r="M376" s="968"/>
      <c r="N376" s="968"/>
      <c r="O376" s="968"/>
      <c r="P376" s="4287"/>
    </row>
    <row r="377" spans="1:16" ht="22" customHeight="1" x14ac:dyDescent="0.35">
      <c r="A377" s="5189"/>
      <c r="B377" s="5192"/>
      <c r="C377" s="5195"/>
      <c r="D377" s="967" t="s">
        <v>532</v>
      </c>
      <c r="E377" s="4272" t="s">
        <v>432</v>
      </c>
      <c r="F377" s="967"/>
      <c r="G377" s="967"/>
      <c r="H377" s="967"/>
      <c r="I377" s="967"/>
      <c r="J377" s="967"/>
      <c r="K377" s="967"/>
      <c r="L377" s="967"/>
      <c r="M377" s="967"/>
      <c r="N377" s="967"/>
      <c r="O377" s="967"/>
      <c r="P377" s="4290"/>
    </row>
    <row r="378" spans="1:16" ht="22" customHeight="1" thickBot="1" x14ac:dyDescent="0.4">
      <c r="A378" s="5189"/>
      <c r="B378" s="5193"/>
      <c r="C378" s="5198"/>
      <c r="D378" s="854" t="s">
        <v>540</v>
      </c>
      <c r="E378" s="4273" t="s">
        <v>543</v>
      </c>
      <c r="F378" s="4279"/>
      <c r="G378" s="854"/>
      <c r="H378" s="854"/>
      <c r="I378" s="854"/>
      <c r="J378" s="854"/>
      <c r="K378" s="854"/>
      <c r="L378" s="854"/>
      <c r="M378" s="854"/>
      <c r="N378" s="854"/>
      <c r="O378" s="854"/>
      <c r="P378" s="4292"/>
    </row>
    <row r="379" spans="1:16" ht="22" customHeight="1" thickTop="1" x14ac:dyDescent="0.35">
      <c r="A379" s="5189"/>
      <c r="B379" s="5199" t="s">
        <v>544</v>
      </c>
      <c r="C379" s="5200" t="s">
        <v>545</v>
      </c>
      <c r="D379" s="967" t="s">
        <v>546</v>
      </c>
      <c r="E379" s="914" t="s">
        <v>4003</v>
      </c>
      <c r="F379" s="967"/>
      <c r="G379" s="967"/>
      <c r="H379" s="967"/>
      <c r="I379" s="967"/>
      <c r="J379" s="967"/>
      <c r="K379" s="967"/>
      <c r="L379" s="967"/>
      <c r="M379" s="967"/>
      <c r="N379" s="967"/>
      <c r="O379" s="967"/>
      <c r="P379" s="4290"/>
    </row>
    <row r="380" spans="1:16" ht="22" customHeight="1" x14ac:dyDescent="0.35">
      <c r="A380" s="5189"/>
      <c r="B380" s="5192"/>
      <c r="C380" s="5195"/>
      <c r="D380" s="967" t="s">
        <v>548</v>
      </c>
      <c r="E380" s="914" t="s">
        <v>561</v>
      </c>
      <c r="F380" s="967"/>
      <c r="G380" s="967"/>
      <c r="H380" s="967"/>
      <c r="I380" s="967"/>
      <c r="J380" s="967"/>
      <c r="K380" s="967"/>
      <c r="L380" s="967"/>
      <c r="M380" s="967"/>
      <c r="N380" s="967"/>
      <c r="O380" s="967"/>
      <c r="P380" s="4290"/>
    </row>
    <row r="381" spans="1:16" ht="22" customHeight="1" thickBot="1" x14ac:dyDescent="0.4">
      <c r="A381" s="5189"/>
      <c r="B381" s="5192"/>
      <c r="C381" s="5196"/>
      <c r="D381" s="848" t="s">
        <v>550</v>
      </c>
      <c r="E381" s="4271" t="s">
        <v>551</v>
      </c>
      <c r="F381" s="848"/>
      <c r="G381" s="848"/>
      <c r="H381" s="848"/>
      <c r="I381" s="848"/>
      <c r="J381" s="848"/>
      <c r="K381" s="848"/>
      <c r="L381" s="848"/>
      <c r="M381" s="848"/>
      <c r="N381" s="848"/>
      <c r="O381" s="848"/>
      <c r="P381" s="4291"/>
    </row>
    <row r="382" spans="1:16" ht="22" customHeight="1" x14ac:dyDescent="0.35">
      <c r="A382" s="5189"/>
      <c r="B382" s="5192"/>
      <c r="C382" s="5197" t="s">
        <v>552</v>
      </c>
      <c r="D382" s="968" t="s">
        <v>553</v>
      </c>
      <c r="E382" s="973" t="s">
        <v>554</v>
      </c>
      <c r="F382" s="968"/>
      <c r="G382" s="968"/>
      <c r="H382" s="968"/>
      <c r="I382" s="968"/>
      <c r="J382" s="968"/>
      <c r="K382" s="968"/>
      <c r="L382" s="968"/>
      <c r="M382" s="968"/>
      <c r="N382" s="968"/>
      <c r="O382" s="968"/>
      <c r="P382" s="4287"/>
    </row>
    <row r="383" spans="1:16" ht="22" customHeight="1" x14ac:dyDescent="0.35">
      <c r="A383" s="5189"/>
      <c r="B383" s="5192"/>
      <c r="C383" s="5195"/>
      <c r="D383" s="967" t="s">
        <v>555</v>
      </c>
      <c r="E383" s="914" t="s">
        <v>561</v>
      </c>
      <c r="F383" s="967"/>
      <c r="G383" s="967"/>
      <c r="H383" s="967"/>
      <c r="I383" s="967"/>
      <c r="J383" s="967"/>
      <c r="K383" s="967"/>
      <c r="L383" s="967"/>
      <c r="M383" s="967"/>
      <c r="N383" s="967"/>
      <c r="O383" s="967"/>
      <c r="P383" s="4290"/>
    </row>
    <row r="384" spans="1:16" ht="22" customHeight="1" thickBot="1" x14ac:dyDescent="0.4">
      <c r="A384" s="5189"/>
      <c r="B384" s="5192"/>
      <c r="C384" s="5196"/>
      <c r="D384" s="848" t="s">
        <v>556</v>
      </c>
      <c r="E384" s="4271" t="s">
        <v>557</v>
      </c>
      <c r="F384" s="848"/>
      <c r="G384" s="848"/>
      <c r="H384" s="848"/>
      <c r="I384" s="848"/>
      <c r="J384" s="848"/>
      <c r="K384" s="848"/>
      <c r="L384" s="848"/>
      <c r="M384" s="848"/>
      <c r="N384" s="848"/>
      <c r="O384" s="848"/>
      <c r="P384" s="4291"/>
    </row>
    <row r="385" spans="1:16" ht="22" customHeight="1" x14ac:dyDescent="0.35">
      <c r="A385" s="5189"/>
      <c r="B385" s="5192"/>
      <c r="C385" s="5197" t="s">
        <v>558</v>
      </c>
      <c r="D385" s="968" t="s">
        <v>559</v>
      </c>
      <c r="E385" s="4268" t="s">
        <v>538</v>
      </c>
      <c r="F385" s="968"/>
      <c r="G385" s="968"/>
      <c r="H385" s="968"/>
      <c r="I385" s="968"/>
      <c r="J385" s="968"/>
      <c r="K385" s="968"/>
      <c r="L385" s="968"/>
      <c r="M385" s="968"/>
      <c r="N385" s="968"/>
      <c r="O385" s="968"/>
      <c r="P385" s="4287"/>
    </row>
    <row r="386" spans="1:16" ht="22" customHeight="1" x14ac:dyDescent="0.35">
      <c r="A386" s="5189"/>
      <c r="B386" s="5192"/>
      <c r="C386" s="5195"/>
      <c r="D386" s="967" t="s">
        <v>560</v>
      </c>
      <c r="E386" s="914" t="s">
        <v>561</v>
      </c>
      <c r="F386" s="4278"/>
      <c r="G386" s="967"/>
      <c r="H386" s="967"/>
      <c r="I386" s="967"/>
      <c r="J386" s="967"/>
      <c r="K386" s="967"/>
      <c r="L386" s="967"/>
      <c r="M386" s="967"/>
      <c r="N386" s="967"/>
      <c r="O386" s="967"/>
      <c r="P386" s="4290"/>
    </row>
    <row r="387" spans="1:16" ht="22" customHeight="1" thickBot="1" x14ac:dyDescent="0.4">
      <c r="A387" s="5190"/>
      <c r="B387" s="5193"/>
      <c r="C387" s="5198"/>
      <c r="D387" s="854" t="s">
        <v>562</v>
      </c>
      <c r="E387" s="4273" t="s">
        <v>563</v>
      </c>
      <c r="F387" s="4279"/>
      <c r="G387" s="854"/>
      <c r="H387" s="854"/>
      <c r="I387" s="854"/>
      <c r="J387" s="854"/>
      <c r="K387" s="854"/>
      <c r="L387" s="854"/>
      <c r="M387" s="854"/>
      <c r="N387" s="854"/>
      <c r="O387" s="854"/>
      <c r="P387" s="4292"/>
    </row>
    <row r="388" spans="1:16" ht="22" customHeight="1" thickTop="1" x14ac:dyDescent="0.35">
      <c r="A388" s="867"/>
      <c r="B388" s="69"/>
      <c r="C388" s="71"/>
      <c r="D388" s="1"/>
      <c r="E388" s="1"/>
    </row>
    <row r="389" spans="1:16" ht="22" customHeight="1" x14ac:dyDescent="0.35">
      <c r="A389" s="5188" t="s">
        <v>564</v>
      </c>
      <c r="B389" s="5191" t="s">
        <v>565</v>
      </c>
      <c r="C389" s="5194" t="s">
        <v>566</v>
      </c>
      <c r="D389" s="968" t="s">
        <v>567</v>
      </c>
      <c r="E389" s="4268" t="s">
        <v>568</v>
      </c>
      <c r="F389" s="968"/>
      <c r="G389" s="968"/>
      <c r="H389" s="968"/>
      <c r="I389" s="968"/>
      <c r="J389" s="968"/>
      <c r="K389" s="968"/>
      <c r="L389" s="968"/>
      <c r="M389" s="968"/>
      <c r="N389" s="968"/>
      <c r="O389" s="968"/>
      <c r="P389" s="4287"/>
    </row>
    <row r="390" spans="1:16" ht="22" customHeight="1" x14ac:dyDescent="0.35">
      <c r="A390" s="5189"/>
      <c r="B390" s="5192"/>
      <c r="C390" s="5195"/>
      <c r="D390" s="967" t="s">
        <v>255</v>
      </c>
      <c r="E390" s="4272" t="s">
        <v>255</v>
      </c>
      <c r="F390" s="967"/>
      <c r="G390" s="967"/>
      <c r="H390" s="967"/>
      <c r="I390" s="967"/>
      <c r="J390" s="967"/>
      <c r="K390" s="967"/>
      <c r="L390" s="967"/>
      <c r="M390" s="967"/>
      <c r="N390" s="967"/>
      <c r="O390" s="967"/>
      <c r="P390" s="4290"/>
    </row>
    <row r="391" spans="1:16" ht="22" customHeight="1" thickBot="1" x14ac:dyDescent="0.4">
      <c r="A391" s="5189"/>
      <c r="B391" s="5192"/>
      <c r="C391" s="5196"/>
      <c r="D391" s="848" t="s">
        <v>569</v>
      </c>
      <c r="E391" s="4271" t="s">
        <v>570</v>
      </c>
      <c r="F391" s="848"/>
      <c r="G391" s="848"/>
      <c r="H391" s="848"/>
      <c r="I391" s="848"/>
      <c r="J391" s="848"/>
      <c r="K391" s="848"/>
      <c r="L391" s="848"/>
      <c r="M391" s="848"/>
      <c r="N391" s="848"/>
      <c r="O391" s="848"/>
      <c r="P391" s="4291"/>
    </row>
    <row r="392" spans="1:16" ht="22" customHeight="1" x14ac:dyDescent="0.35">
      <c r="A392" s="5189"/>
      <c r="B392" s="5192"/>
      <c r="C392" s="5197" t="s">
        <v>571</v>
      </c>
      <c r="D392" s="968" t="s">
        <v>572</v>
      </c>
      <c r="E392" s="4268" t="s">
        <v>573</v>
      </c>
      <c r="F392" s="4276"/>
      <c r="G392" s="4277"/>
      <c r="H392" s="4277"/>
      <c r="I392" s="4277"/>
      <c r="J392" s="4277"/>
      <c r="K392" s="4277"/>
      <c r="L392" s="4277"/>
      <c r="M392" s="4277"/>
      <c r="N392" s="4277"/>
      <c r="O392" s="4277"/>
      <c r="P392" s="4293"/>
    </row>
    <row r="393" spans="1:16" ht="22" customHeight="1" x14ac:dyDescent="0.35">
      <c r="A393" s="5189"/>
      <c r="B393" s="5192"/>
      <c r="C393" s="5195"/>
      <c r="D393" s="967" t="s">
        <v>255</v>
      </c>
      <c r="E393" s="4272" t="s">
        <v>255</v>
      </c>
      <c r="F393" s="4278"/>
      <c r="G393" s="967"/>
      <c r="H393" s="967"/>
      <c r="I393" s="967"/>
      <c r="J393" s="967"/>
      <c r="K393" s="967"/>
      <c r="L393" s="967"/>
      <c r="M393" s="967"/>
      <c r="N393" s="967"/>
      <c r="O393" s="967"/>
      <c r="P393" s="4290"/>
    </row>
    <row r="394" spans="1:16" ht="22" customHeight="1" thickBot="1" x14ac:dyDescent="0.4">
      <c r="A394" s="5189"/>
      <c r="B394" s="5192"/>
      <c r="C394" s="5198"/>
      <c r="D394" s="860" t="s">
        <v>574</v>
      </c>
      <c r="E394" s="4273" t="s">
        <v>575</v>
      </c>
      <c r="F394" s="4279"/>
      <c r="G394" s="854"/>
      <c r="H394" s="854"/>
      <c r="I394" s="854"/>
      <c r="J394" s="854"/>
      <c r="K394" s="854"/>
      <c r="L394" s="854"/>
      <c r="M394" s="854"/>
      <c r="N394" s="854"/>
      <c r="O394" s="854"/>
      <c r="P394" s="4292"/>
    </row>
    <row r="395" spans="1:16" ht="22" customHeight="1" thickTop="1" x14ac:dyDescent="0.35">
      <c r="A395" s="5189"/>
      <c r="B395" s="5199" t="s">
        <v>576</v>
      </c>
      <c r="C395" s="5200" t="s">
        <v>577</v>
      </c>
      <c r="D395" s="969" t="s">
        <v>578</v>
      </c>
      <c r="E395" s="914" t="s">
        <v>579</v>
      </c>
      <c r="F395" s="967"/>
      <c r="G395" s="967"/>
      <c r="H395" s="967"/>
      <c r="I395" s="967"/>
      <c r="J395" s="967"/>
      <c r="K395" s="967"/>
      <c r="L395" s="967"/>
      <c r="M395" s="967"/>
      <c r="N395" s="967"/>
      <c r="O395" s="967"/>
      <c r="P395" s="4290"/>
    </row>
    <row r="396" spans="1:16" ht="22" customHeight="1" x14ac:dyDescent="0.35">
      <c r="A396" s="5189"/>
      <c r="B396" s="5192"/>
      <c r="C396" s="5195"/>
      <c r="D396" s="967" t="s">
        <v>580</v>
      </c>
      <c r="E396" s="4272" t="s">
        <v>581</v>
      </c>
      <c r="F396" s="967"/>
      <c r="G396" s="967"/>
      <c r="H396" s="967"/>
      <c r="I396" s="967"/>
      <c r="J396" s="967"/>
      <c r="K396" s="967"/>
      <c r="L396" s="967"/>
      <c r="M396" s="967"/>
      <c r="N396" s="967"/>
      <c r="O396" s="967"/>
      <c r="P396" s="4290"/>
    </row>
    <row r="397" spans="1:16" ht="22" customHeight="1" thickBot="1" x14ac:dyDescent="0.4">
      <c r="A397" s="5189"/>
      <c r="B397" s="5192"/>
      <c r="C397" s="5196"/>
      <c r="D397" s="848" t="s">
        <v>582</v>
      </c>
      <c r="E397" s="4271" t="s">
        <v>583</v>
      </c>
      <c r="F397" s="848"/>
      <c r="G397" s="848"/>
      <c r="H397" s="848"/>
      <c r="I397" s="848"/>
      <c r="J397" s="848"/>
      <c r="K397" s="848"/>
      <c r="L397" s="848"/>
      <c r="M397" s="848"/>
      <c r="N397" s="848"/>
      <c r="O397" s="848"/>
      <c r="P397" s="4291"/>
    </row>
    <row r="398" spans="1:16" ht="22" customHeight="1" x14ac:dyDescent="0.35">
      <c r="A398" s="5189"/>
      <c r="B398" s="5192"/>
      <c r="C398" s="5197" t="s">
        <v>584</v>
      </c>
      <c r="D398" s="967" t="s">
        <v>578</v>
      </c>
      <c r="E398" s="914" t="s">
        <v>579</v>
      </c>
      <c r="F398" s="968"/>
      <c r="G398" s="968"/>
      <c r="H398" s="968"/>
      <c r="I398" s="968"/>
      <c r="J398" s="968"/>
      <c r="K398" s="968"/>
      <c r="L398" s="968"/>
      <c r="M398" s="968"/>
      <c r="N398" s="968"/>
      <c r="O398" s="968"/>
      <c r="P398" s="4287"/>
    </row>
    <row r="399" spans="1:16" ht="22" customHeight="1" x14ac:dyDescent="0.35">
      <c r="A399" s="5189"/>
      <c r="B399" s="5192"/>
      <c r="C399" s="5195"/>
      <c r="D399" s="967" t="s">
        <v>586</v>
      </c>
      <c r="E399" s="914" t="s">
        <v>4004</v>
      </c>
      <c r="F399" s="967"/>
      <c r="G399" s="967"/>
      <c r="H399" s="967"/>
      <c r="I399" s="967"/>
      <c r="J399" s="967"/>
      <c r="K399" s="967"/>
      <c r="L399" s="967"/>
      <c r="M399" s="967"/>
      <c r="N399" s="967"/>
      <c r="O399" s="967"/>
      <c r="P399" s="4290"/>
    </row>
    <row r="400" spans="1:16" ht="22" customHeight="1" thickBot="1" x14ac:dyDescent="0.4">
      <c r="A400" s="5189"/>
      <c r="B400" s="5192"/>
      <c r="C400" s="5196"/>
      <c r="D400" s="848" t="s">
        <v>588</v>
      </c>
      <c r="E400" s="4271" t="s">
        <v>589</v>
      </c>
      <c r="F400" s="848"/>
      <c r="G400" s="848"/>
      <c r="H400" s="848"/>
      <c r="I400" s="848"/>
      <c r="J400" s="848"/>
      <c r="K400" s="848"/>
      <c r="L400" s="848"/>
      <c r="M400" s="848"/>
      <c r="N400" s="848"/>
      <c r="O400" s="848"/>
      <c r="P400" s="4291"/>
    </row>
    <row r="401" spans="1:16" ht="22" customHeight="1" x14ac:dyDescent="0.35">
      <c r="A401" s="5189"/>
      <c r="B401" s="5192"/>
      <c r="C401" s="5197" t="s">
        <v>590</v>
      </c>
      <c r="D401" s="967" t="s">
        <v>578</v>
      </c>
      <c r="E401" s="914" t="s">
        <v>579</v>
      </c>
      <c r="F401" s="4276"/>
      <c r="G401" s="4277"/>
      <c r="H401" s="4277"/>
      <c r="I401" s="4277"/>
      <c r="J401" s="4277"/>
      <c r="K401" s="4277"/>
      <c r="L401" s="4277"/>
      <c r="M401" s="4277"/>
      <c r="N401" s="4277"/>
      <c r="O401" s="4277"/>
      <c r="P401" s="4293"/>
    </row>
    <row r="402" spans="1:16" ht="22" customHeight="1" x14ac:dyDescent="0.35">
      <c r="A402" s="5189"/>
      <c r="B402" s="5192"/>
      <c r="C402" s="5195"/>
      <c r="D402" s="967" t="s">
        <v>592</v>
      </c>
      <c r="E402" s="4272" t="s">
        <v>491</v>
      </c>
      <c r="F402" s="4278"/>
      <c r="G402" s="967"/>
      <c r="H402" s="967"/>
      <c r="I402" s="967"/>
      <c r="J402" s="967"/>
      <c r="K402" s="967"/>
      <c r="L402" s="967"/>
      <c r="M402" s="967"/>
      <c r="N402" s="967"/>
      <c r="O402" s="967"/>
      <c r="P402" s="4290"/>
    </row>
    <row r="403" spans="1:16" ht="22" customHeight="1" thickBot="1" x14ac:dyDescent="0.4">
      <c r="A403" s="5189"/>
      <c r="B403" s="5193"/>
      <c r="C403" s="5198"/>
      <c r="D403" s="854" t="s">
        <v>590</v>
      </c>
      <c r="E403" s="4273" t="s">
        <v>593</v>
      </c>
      <c r="F403" s="4279"/>
      <c r="G403" s="854"/>
      <c r="H403" s="854"/>
      <c r="I403" s="854"/>
      <c r="J403" s="854"/>
      <c r="K403" s="854"/>
      <c r="L403" s="854"/>
      <c r="M403" s="854"/>
      <c r="N403" s="854"/>
      <c r="O403" s="854"/>
      <c r="P403" s="4292"/>
    </row>
    <row r="404" spans="1:16" ht="22" customHeight="1" thickTop="1" x14ac:dyDescent="0.35">
      <c r="A404" s="5189"/>
      <c r="B404" s="5192" t="s">
        <v>594</v>
      </c>
      <c r="C404" s="5200" t="s">
        <v>595</v>
      </c>
      <c r="D404" s="967" t="s">
        <v>596</v>
      </c>
      <c r="E404" s="4272" t="s">
        <v>520</v>
      </c>
      <c r="F404" s="967"/>
      <c r="G404" s="967"/>
      <c r="H404" s="967"/>
      <c r="I404" s="967"/>
      <c r="J404" s="967"/>
      <c r="K404" s="967"/>
      <c r="L404" s="967"/>
      <c r="M404" s="967"/>
      <c r="N404" s="967"/>
      <c r="O404" s="967"/>
      <c r="P404" s="4290"/>
    </row>
    <row r="405" spans="1:16" ht="22" customHeight="1" x14ac:dyDescent="0.35">
      <c r="A405" s="5189"/>
      <c r="B405" s="5192"/>
      <c r="C405" s="5195"/>
      <c r="D405" s="967" t="s">
        <v>320</v>
      </c>
      <c r="E405" s="4272" t="s">
        <v>50</v>
      </c>
      <c r="F405" s="967"/>
      <c r="G405" s="967"/>
      <c r="H405" s="967"/>
      <c r="I405" s="967"/>
      <c r="J405" s="967"/>
      <c r="K405" s="967"/>
      <c r="L405" s="967"/>
      <c r="M405" s="967"/>
      <c r="N405" s="967"/>
      <c r="O405" s="967"/>
      <c r="P405" s="4290"/>
    </row>
    <row r="406" spans="1:16" ht="22" customHeight="1" thickBot="1" x14ac:dyDescent="0.4">
      <c r="A406" s="5189"/>
      <c r="B406" s="5192"/>
      <c r="C406" s="5196"/>
      <c r="D406" s="848" t="s">
        <v>595</v>
      </c>
      <c r="E406" s="4271" t="s">
        <v>597</v>
      </c>
      <c r="F406" s="848"/>
      <c r="G406" s="848"/>
      <c r="H406" s="848"/>
      <c r="I406" s="848"/>
      <c r="J406" s="848"/>
      <c r="K406" s="848"/>
      <c r="L406" s="848"/>
      <c r="M406" s="848"/>
      <c r="N406" s="848"/>
      <c r="O406" s="848"/>
      <c r="P406" s="4291"/>
    </row>
    <row r="407" spans="1:16" ht="22" customHeight="1" x14ac:dyDescent="0.35">
      <c r="A407" s="5189"/>
      <c r="B407" s="5192"/>
      <c r="C407" s="5197" t="s">
        <v>598</v>
      </c>
      <c r="D407" s="968" t="s">
        <v>599</v>
      </c>
      <c r="E407" s="4268" t="s">
        <v>573</v>
      </c>
      <c r="F407" s="968"/>
      <c r="G407" s="968"/>
      <c r="H407" s="968"/>
      <c r="I407" s="968"/>
      <c r="J407" s="968"/>
      <c r="K407" s="968"/>
      <c r="L407" s="968"/>
      <c r="M407" s="968"/>
      <c r="N407" s="968"/>
      <c r="O407" s="968"/>
      <c r="P407" s="4287"/>
    </row>
    <row r="408" spans="1:16" ht="22" customHeight="1" x14ac:dyDescent="0.35">
      <c r="A408" s="5189"/>
      <c r="B408" s="5192"/>
      <c r="C408" s="5195"/>
      <c r="D408" s="967" t="s">
        <v>320</v>
      </c>
      <c r="E408" s="4272" t="s">
        <v>50</v>
      </c>
      <c r="F408" s="967"/>
      <c r="G408" s="967"/>
      <c r="H408" s="967"/>
      <c r="I408" s="967"/>
      <c r="J408" s="967"/>
      <c r="K408" s="967"/>
      <c r="L408" s="967"/>
      <c r="M408" s="967"/>
      <c r="N408" s="967"/>
      <c r="O408" s="967"/>
      <c r="P408" s="4290"/>
    </row>
    <row r="409" spans="1:16" ht="22" customHeight="1" thickBot="1" x14ac:dyDescent="0.4">
      <c r="A409" s="5189"/>
      <c r="B409" s="5192"/>
      <c r="C409" s="5196"/>
      <c r="D409" s="848" t="s">
        <v>600</v>
      </c>
      <c r="E409" s="4271" t="s">
        <v>601</v>
      </c>
      <c r="F409" s="848"/>
      <c r="G409" s="848"/>
      <c r="H409" s="848"/>
      <c r="I409" s="848"/>
      <c r="J409" s="848"/>
      <c r="K409" s="848"/>
      <c r="L409" s="848"/>
      <c r="M409" s="848"/>
      <c r="N409" s="848"/>
      <c r="O409" s="848"/>
      <c r="P409" s="4291"/>
    </row>
    <row r="410" spans="1:16" ht="22" customHeight="1" x14ac:dyDescent="0.35">
      <c r="A410" s="5189"/>
      <c r="B410" s="5192"/>
      <c r="C410" s="5197" t="s">
        <v>602</v>
      </c>
      <c r="D410" s="968" t="s">
        <v>603</v>
      </c>
      <c r="E410" s="4268" t="s">
        <v>604</v>
      </c>
      <c r="F410" s="968"/>
      <c r="G410" s="968"/>
      <c r="H410" s="968"/>
      <c r="I410" s="968"/>
      <c r="J410" s="968"/>
      <c r="K410" s="968"/>
      <c r="L410" s="968"/>
      <c r="M410" s="968"/>
      <c r="N410" s="968"/>
      <c r="O410" s="968"/>
      <c r="P410" s="4287"/>
    </row>
    <row r="411" spans="1:16" ht="22" customHeight="1" x14ac:dyDescent="0.35">
      <c r="A411" s="5189"/>
      <c r="B411" s="5192"/>
      <c r="C411" s="5195"/>
      <c r="D411" s="967" t="s">
        <v>320</v>
      </c>
      <c r="E411" s="4272" t="s">
        <v>50</v>
      </c>
      <c r="F411" s="967"/>
      <c r="G411" s="967"/>
      <c r="H411" s="967"/>
      <c r="I411" s="967"/>
      <c r="J411" s="967"/>
      <c r="K411" s="967"/>
      <c r="L411" s="967"/>
      <c r="M411" s="967"/>
      <c r="N411" s="967"/>
      <c r="O411" s="967"/>
      <c r="P411" s="4290"/>
    </row>
    <row r="412" spans="1:16" ht="22" customHeight="1" thickBot="1" x14ac:dyDescent="0.4">
      <c r="A412" s="5189"/>
      <c r="B412" s="5192"/>
      <c r="C412" s="5196"/>
      <c r="D412" s="848" t="s">
        <v>605</v>
      </c>
      <c r="E412" s="4271" t="s">
        <v>606</v>
      </c>
      <c r="F412" s="848"/>
      <c r="G412" s="848"/>
      <c r="H412" s="848"/>
      <c r="I412" s="848"/>
      <c r="J412" s="848"/>
      <c r="K412" s="848"/>
      <c r="L412" s="848"/>
      <c r="M412" s="848"/>
      <c r="N412" s="848"/>
      <c r="O412" s="848"/>
      <c r="P412" s="4291"/>
    </row>
    <row r="413" spans="1:16" ht="22" customHeight="1" x14ac:dyDescent="0.35">
      <c r="A413" s="5189"/>
      <c r="B413" s="5192"/>
      <c r="C413" s="5197" t="s">
        <v>607</v>
      </c>
      <c r="D413" s="968" t="s">
        <v>608</v>
      </c>
      <c r="E413" s="4268" t="s">
        <v>609</v>
      </c>
      <c r="F413" s="4276"/>
      <c r="G413" s="4277"/>
      <c r="H413" s="4277"/>
      <c r="I413" s="4277"/>
      <c r="J413" s="4277"/>
      <c r="K413" s="4277"/>
      <c r="L413" s="4277"/>
      <c r="M413" s="4277"/>
      <c r="N413" s="4277"/>
      <c r="O413" s="4277"/>
      <c r="P413" s="4293"/>
    </row>
    <row r="414" spans="1:16" ht="22" customHeight="1" x14ac:dyDescent="0.35">
      <c r="A414" s="5189"/>
      <c r="B414" s="5192"/>
      <c r="C414" s="5195"/>
      <c r="D414" s="967" t="s">
        <v>320</v>
      </c>
      <c r="E414" s="4272" t="s">
        <v>50</v>
      </c>
      <c r="F414" s="4278"/>
      <c r="G414" s="967"/>
      <c r="H414" s="967"/>
      <c r="I414" s="967"/>
      <c r="J414" s="967"/>
      <c r="K414" s="967"/>
      <c r="L414" s="967"/>
      <c r="M414" s="967"/>
      <c r="N414" s="967"/>
      <c r="O414" s="967"/>
      <c r="P414" s="4290"/>
    </row>
    <row r="415" spans="1:16" ht="22" customHeight="1" thickBot="1" x14ac:dyDescent="0.4">
      <c r="A415" s="5189"/>
      <c r="B415" s="5193"/>
      <c r="C415" s="5198"/>
      <c r="D415" s="854" t="s">
        <v>610</v>
      </c>
      <c r="E415" s="4273" t="s">
        <v>611</v>
      </c>
      <c r="F415" s="4279"/>
      <c r="G415" s="854"/>
      <c r="H415" s="854"/>
      <c r="I415" s="854"/>
      <c r="J415" s="854"/>
      <c r="K415" s="854"/>
      <c r="L415" s="854"/>
      <c r="M415" s="854"/>
      <c r="N415" s="854"/>
      <c r="O415" s="854"/>
      <c r="P415" s="4292"/>
    </row>
    <row r="416" spans="1:16" ht="22" customHeight="1" thickTop="1" x14ac:dyDescent="0.35">
      <c r="A416" s="5189"/>
      <c r="B416" s="5199" t="s">
        <v>612</v>
      </c>
      <c r="C416" s="5200" t="s">
        <v>613</v>
      </c>
      <c r="D416" s="968" t="s">
        <v>596</v>
      </c>
      <c r="E416" s="4268" t="s">
        <v>520</v>
      </c>
      <c r="F416" s="967"/>
      <c r="G416" s="967"/>
      <c r="H416" s="967"/>
      <c r="I416" s="967"/>
      <c r="J416" s="967"/>
      <c r="K416" s="967"/>
      <c r="L416" s="967"/>
      <c r="M416" s="967"/>
      <c r="N416" s="967"/>
      <c r="O416" s="967"/>
      <c r="P416" s="4290"/>
    </row>
    <row r="417" spans="1:16" ht="22" customHeight="1" x14ac:dyDescent="0.35">
      <c r="A417" s="5189"/>
      <c r="B417" s="5192"/>
      <c r="C417" s="5195"/>
      <c r="D417" s="967" t="s">
        <v>614</v>
      </c>
      <c r="E417" s="4272" t="s">
        <v>615</v>
      </c>
      <c r="F417" s="967"/>
      <c r="G417" s="967"/>
      <c r="H417" s="967"/>
      <c r="I417" s="967"/>
      <c r="J417" s="967"/>
      <c r="K417" s="967"/>
      <c r="L417" s="967"/>
      <c r="M417" s="967"/>
      <c r="N417" s="967"/>
      <c r="O417" s="967"/>
      <c r="P417" s="4290"/>
    </row>
    <row r="418" spans="1:16" ht="22" customHeight="1" thickBot="1" x14ac:dyDescent="0.4">
      <c r="A418" s="5189"/>
      <c r="B418" s="5192"/>
      <c r="C418" s="5196"/>
      <c r="D418" s="848" t="s">
        <v>613</v>
      </c>
      <c r="E418" s="4271" t="s">
        <v>616</v>
      </c>
      <c r="F418" s="848"/>
      <c r="G418" s="848"/>
      <c r="H418" s="848"/>
      <c r="I418" s="848"/>
      <c r="J418" s="848"/>
      <c r="K418" s="848"/>
      <c r="L418" s="848"/>
      <c r="M418" s="848"/>
      <c r="N418" s="848"/>
      <c r="O418" s="848"/>
      <c r="P418" s="4291"/>
    </row>
    <row r="419" spans="1:16" ht="22" customHeight="1" x14ac:dyDescent="0.35">
      <c r="A419" s="5189"/>
      <c r="B419" s="5192"/>
      <c r="C419" s="5197" t="s">
        <v>617</v>
      </c>
      <c r="D419" s="968" t="s">
        <v>599</v>
      </c>
      <c r="E419" s="4268" t="s">
        <v>573</v>
      </c>
      <c r="F419" s="4276"/>
      <c r="G419" s="4277"/>
      <c r="H419" s="4277"/>
      <c r="I419" s="4277"/>
      <c r="J419" s="4277"/>
      <c r="K419" s="4277"/>
      <c r="L419" s="4277"/>
      <c r="M419" s="4277"/>
      <c r="N419" s="4277"/>
      <c r="O419" s="4277"/>
      <c r="P419" s="4293"/>
    </row>
    <row r="420" spans="1:16" ht="22" customHeight="1" x14ac:dyDescent="0.35">
      <c r="A420" s="5189"/>
      <c r="B420" s="5192"/>
      <c r="C420" s="5195"/>
      <c r="D420" s="967" t="s">
        <v>614</v>
      </c>
      <c r="E420" s="4272" t="s">
        <v>615</v>
      </c>
      <c r="F420" s="4278"/>
      <c r="G420" s="967"/>
      <c r="H420" s="967"/>
      <c r="I420" s="967"/>
      <c r="J420" s="967"/>
      <c r="K420" s="967"/>
      <c r="L420" s="967"/>
      <c r="M420" s="967"/>
      <c r="N420" s="967"/>
      <c r="O420" s="967"/>
      <c r="P420" s="4290"/>
    </row>
    <row r="421" spans="1:16" ht="22" customHeight="1" thickBot="1" x14ac:dyDescent="0.4">
      <c r="A421" s="5189"/>
      <c r="B421" s="5192"/>
      <c r="C421" s="5198"/>
      <c r="D421" s="854" t="s">
        <v>617</v>
      </c>
      <c r="E421" s="4273" t="s">
        <v>618</v>
      </c>
      <c r="F421" s="4279"/>
      <c r="G421" s="854"/>
      <c r="H421" s="854"/>
      <c r="I421" s="854"/>
      <c r="J421" s="854"/>
      <c r="K421" s="854"/>
      <c r="L421" s="854"/>
      <c r="M421" s="854"/>
      <c r="N421" s="854"/>
      <c r="O421" s="854"/>
      <c r="P421" s="4292"/>
    </row>
    <row r="422" spans="1:16" ht="22" customHeight="1" thickTop="1" x14ac:dyDescent="0.35">
      <c r="A422" s="5189"/>
      <c r="B422" s="5192"/>
      <c r="C422" s="5200" t="s">
        <v>619</v>
      </c>
      <c r="D422" s="968" t="s">
        <v>620</v>
      </c>
      <c r="E422" s="4268" t="s">
        <v>621</v>
      </c>
      <c r="F422" s="4276"/>
      <c r="G422" s="4277"/>
      <c r="H422" s="4277"/>
      <c r="I422" s="4277"/>
      <c r="J422" s="4277"/>
      <c r="K422" s="4277"/>
      <c r="L422" s="4277"/>
      <c r="M422" s="4277"/>
      <c r="N422" s="4277"/>
      <c r="O422" s="4277"/>
      <c r="P422" s="4293"/>
    </row>
    <row r="423" spans="1:16" ht="22" customHeight="1" x14ac:dyDescent="0.35">
      <c r="A423" s="5189"/>
      <c r="B423" s="5192"/>
      <c r="C423" s="5195"/>
      <c r="D423" s="967" t="s">
        <v>560</v>
      </c>
      <c r="E423" s="914" t="s">
        <v>622</v>
      </c>
      <c r="F423" s="4278"/>
      <c r="G423" s="967"/>
      <c r="H423" s="967"/>
      <c r="I423" s="967"/>
      <c r="J423" s="967"/>
      <c r="K423" s="967"/>
      <c r="L423" s="967"/>
      <c r="M423" s="967"/>
      <c r="N423" s="967"/>
      <c r="O423" s="967"/>
      <c r="P423" s="4290"/>
    </row>
    <row r="424" spans="1:16" ht="22" customHeight="1" thickBot="1" x14ac:dyDescent="0.4">
      <c r="A424" s="5190"/>
      <c r="B424" s="5193"/>
      <c r="C424" s="5198"/>
      <c r="D424" s="854" t="s">
        <v>619</v>
      </c>
      <c r="E424" s="4273" t="s">
        <v>623</v>
      </c>
      <c r="F424" s="4279"/>
      <c r="G424" s="854"/>
      <c r="H424" s="854"/>
      <c r="I424" s="854"/>
      <c r="J424" s="854"/>
      <c r="K424" s="854"/>
      <c r="L424" s="854"/>
      <c r="M424" s="854"/>
      <c r="N424" s="854"/>
      <c r="O424" s="854"/>
      <c r="P424" s="4292"/>
    </row>
    <row r="425" spans="1:16" ht="22" customHeight="1" thickTop="1" x14ac:dyDescent="0.35">
      <c r="A425" s="867"/>
      <c r="B425" s="69"/>
      <c r="C425" s="71"/>
      <c r="D425" s="1"/>
      <c r="E425" s="1"/>
    </row>
    <row r="426" spans="1:16" ht="22" customHeight="1" x14ac:dyDescent="0.35">
      <c r="A426" s="5188" t="s">
        <v>624</v>
      </c>
      <c r="B426" s="5201"/>
      <c r="C426" s="5194" t="s">
        <v>186</v>
      </c>
      <c r="D426" s="968" t="s">
        <v>567</v>
      </c>
      <c r="E426" s="4268" t="s">
        <v>520</v>
      </c>
      <c r="F426" s="968"/>
      <c r="G426" s="968"/>
      <c r="H426" s="968"/>
      <c r="I426" s="968"/>
      <c r="J426" s="968"/>
      <c r="K426" s="968"/>
      <c r="L426" s="968"/>
      <c r="M426" s="968"/>
      <c r="N426" s="968"/>
      <c r="O426" s="968"/>
      <c r="P426" s="4287"/>
    </row>
    <row r="427" spans="1:16" ht="22" customHeight="1" x14ac:dyDescent="0.35">
      <c r="A427" s="5189"/>
      <c r="B427" s="5202"/>
      <c r="C427" s="5195"/>
      <c r="D427" s="967" t="s">
        <v>634</v>
      </c>
      <c r="E427" s="4272" t="s">
        <v>635</v>
      </c>
      <c r="F427" s="967"/>
      <c r="G427" s="967"/>
      <c r="H427" s="967"/>
      <c r="I427" s="967"/>
      <c r="J427" s="967"/>
      <c r="K427" s="967"/>
      <c r="L427" s="967"/>
      <c r="M427" s="967"/>
      <c r="N427" s="967"/>
      <c r="O427" s="967"/>
      <c r="P427" s="4290"/>
    </row>
    <row r="428" spans="1:16" ht="22" customHeight="1" thickBot="1" x14ac:dyDescent="0.4">
      <c r="A428" s="5189"/>
      <c r="B428" s="5202"/>
      <c r="C428" s="5196"/>
      <c r="D428" s="848" t="s">
        <v>186</v>
      </c>
      <c r="E428" s="4271" t="s">
        <v>185</v>
      </c>
      <c r="F428" s="848"/>
      <c r="G428" s="848"/>
      <c r="H428" s="848"/>
      <c r="I428" s="848"/>
      <c r="J428" s="848"/>
      <c r="K428" s="848"/>
      <c r="L428" s="848"/>
      <c r="M428" s="848"/>
      <c r="N428" s="848"/>
      <c r="O428" s="848"/>
      <c r="P428" s="4291"/>
    </row>
    <row r="429" spans="1:16" ht="22" customHeight="1" x14ac:dyDescent="0.35">
      <c r="A429" s="5189"/>
      <c r="B429" s="5202"/>
      <c r="C429" s="5197" t="s">
        <v>188</v>
      </c>
      <c r="D429" s="968" t="s">
        <v>2002</v>
      </c>
      <c r="E429" s="4268" t="s">
        <v>573</v>
      </c>
      <c r="F429" s="968"/>
      <c r="G429" s="968"/>
      <c r="H429" s="968"/>
      <c r="I429" s="968"/>
      <c r="J429" s="968"/>
      <c r="K429" s="968"/>
      <c r="L429" s="968"/>
      <c r="M429" s="968"/>
      <c r="N429" s="968"/>
      <c r="O429" s="968"/>
      <c r="P429" s="4287"/>
    </row>
    <row r="430" spans="1:16" ht="22" customHeight="1" x14ac:dyDescent="0.35">
      <c r="A430" s="5189"/>
      <c r="B430" s="5202"/>
      <c r="C430" s="5195"/>
      <c r="D430" s="967" t="s">
        <v>634</v>
      </c>
      <c r="E430" s="4272" t="s">
        <v>635</v>
      </c>
      <c r="F430" s="967"/>
      <c r="G430" s="967"/>
      <c r="H430" s="967"/>
      <c r="I430" s="967"/>
      <c r="J430" s="967"/>
      <c r="K430" s="967"/>
      <c r="L430" s="967"/>
      <c r="M430" s="967"/>
      <c r="N430" s="967"/>
      <c r="O430" s="967"/>
      <c r="P430" s="4290"/>
    </row>
    <row r="431" spans="1:16" ht="22" customHeight="1" thickBot="1" x14ac:dyDescent="0.4">
      <c r="A431" s="5189"/>
      <c r="B431" s="5202"/>
      <c r="C431" s="5196"/>
      <c r="D431" s="848" t="s">
        <v>188</v>
      </c>
      <c r="E431" s="4271" t="s">
        <v>187</v>
      </c>
      <c r="F431" s="848"/>
      <c r="G431" s="848"/>
      <c r="H431" s="848"/>
      <c r="I431" s="848"/>
      <c r="J431" s="848"/>
      <c r="K431" s="848"/>
      <c r="L431" s="848"/>
      <c r="M431" s="848"/>
      <c r="N431" s="848"/>
      <c r="O431" s="848"/>
      <c r="P431" s="4291"/>
    </row>
    <row r="432" spans="1:16" ht="22" customHeight="1" x14ac:dyDescent="0.35">
      <c r="A432" s="5189"/>
      <c r="B432" s="5202"/>
      <c r="C432" s="5194" t="s">
        <v>625</v>
      </c>
      <c r="D432" s="968" t="s">
        <v>626</v>
      </c>
      <c r="E432" s="4268" t="s">
        <v>520</v>
      </c>
      <c r="F432" s="968"/>
      <c r="G432" s="968"/>
      <c r="H432" s="968"/>
      <c r="I432" s="968"/>
      <c r="J432" s="968"/>
      <c r="K432" s="968"/>
      <c r="L432" s="968"/>
      <c r="M432" s="968"/>
      <c r="N432" s="968"/>
      <c r="O432" s="968"/>
      <c r="P432" s="4287"/>
    </row>
    <row r="433" spans="1:16" ht="22" customHeight="1" x14ac:dyDescent="0.35">
      <c r="A433" s="5189"/>
      <c r="B433" s="5202"/>
      <c r="C433" s="5195"/>
      <c r="D433" s="967" t="s">
        <v>627</v>
      </c>
      <c r="E433" s="914" t="s">
        <v>628</v>
      </c>
      <c r="F433" s="967"/>
      <c r="G433" s="967"/>
      <c r="H433" s="967"/>
      <c r="I433" s="967"/>
      <c r="J433" s="967"/>
      <c r="K433" s="967"/>
      <c r="L433" s="967"/>
      <c r="M433" s="967"/>
      <c r="N433" s="967"/>
      <c r="O433" s="967"/>
      <c r="P433" s="4290"/>
    </row>
    <row r="434" spans="1:16" ht="22" customHeight="1" thickBot="1" x14ac:dyDescent="0.4">
      <c r="A434" s="5189"/>
      <c r="B434" s="5202"/>
      <c r="C434" s="5196"/>
      <c r="D434" s="848" t="s">
        <v>629</v>
      </c>
      <c r="E434" s="4271" t="s">
        <v>630</v>
      </c>
      <c r="F434" s="848"/>
      <c r="G434" s="848"/>
      <c r="H434" s="848"/>
      <c r="I434" s="848"/>
      <c r="J434" s="848"/>
      <c r="K434" s="848"/>
      <c r="L434" s="848"/>
      <c r="M434" s="848"/>
      <c r="N434" s="848"/>
      <c r="O434" s="848"/>
      <c r="P434" s="4291"/>
    </row>
    <row r="435" spans="1:16" ht="22" customHeight="1" x14ac:dyDescent="0.35">
      <c r="A435" s="5189"/>
      <c r="B435" s="5202"/>
      <c r="C435" s="5197" t="s">
        <v>631</v>
      </c>
      <c r="D435" s="968" t="s">
        <v>632</v>
      </c>
      <c r="E435" s="973" t="s">
        <v>4005</v>
      </c>
      <c r="F435" s="968"/>
      <c r="G435" s="968"/>
      <c r="H435" s="968"/>
      <c r="I435" s="968"/>
      <c r="J435" s="968"/>
      <c r="K435" s="968"/>
      <c r="L435" s="968"/>
      <c r="M435" s="968"/>
      <c r="N435" s="968"/>
      <c r="O435" s="968"/>
      <c r="P435" s="4287"/>
    </row>
    <row r="436" spans="1:16" ht="22" customHeight="1" x14ac:dyDescent="0.35">
      <c r="A436" s="5189"/>
      <c r="B436" s="5202"/>
      <c r="C436" s="5195"/>
      <c r="D436" s="967" t="s">
        <v>634</v>
      </c>
      <c r="E436" s="4272" t="s">
        <v>635</v>
      </c>
      <c r="F436" s="967"/>
      <c r="G436" s="967"/>
      <c r="H436" s="967"/>
      <c r="I436" s="967"/>
      <c r="J436" s="967"/>
      <c r="K436" s="967"/>
      <c r="L436" s="967"/>
      <c r="M436" s="967"/>
      <c r="N436" s="967"/>
      <c r="O436" s="967"/>
      <c r="P436" s="4290"/>
    </row>
    <row r="437" spans="1:16" ht="22" customHeight="1" thickBot="1" x14ac:dyDescent="0.4">
      <c r="A437" s="5189"/>
      <c r="B437" s="5202"/>
      <c r="C437" s="5196"/>
      <c r="D437" s="848" t="s">
        <v>636</v>
      </c>
      <c r="E437" s="4271" t="s">
        <v>637</v>
      </c>
      <c r="F437" s="848"/>
      <c r="G437" s="848"/>
      <c r="H437" s="848"/>
      <c r="I437" s="848"/>
      <c r="J437" s="848"/>
      <c r="K437" s="848"/>
      <c r="L437" s="848"/>
      <c r="M437" s="848"/>
      <c r="N437" s="848"/>
      <c r="O437" s="848"/>
      <c r="P437" s="4291"/>
    </row>
    <row r="438" spans="1:16" ht="22" customHeight="1" x14ac:dyDescent="0.35">
      <c r="A438" s="5189"/>
      <c r="B438" s="5202"/>
      <c r="C438" s="5197" t="s">
        <v>638</v>
      </c>
      <c r="D438" s="968" t="s">
        <v>639</v>
      </c>
      <c r="E438" s="973" t="s">
        <v>4005</v>
      </c>
      <c r="F438" s="968"/>
      <c r="G438" s="968"/>
      <c r="H438" s="968"/>
      <c r="I438" s="968"/>
      <c r="J438" s="968"/>
      <c r="K438" s="968"/>
      <c r="L438" s="968"/>
      <c r="M438" s="968"/>
      <c r="N438" s="968"/>
      <c r="O438" s="968"/>
      <c r="P438" s="4287"/>
    </row>
    <row r="439" spans="1:16" ht="22" customHeight="1" x14ac:dyDescent="0.35">
      <c r="A439" s="5189"/>
      <c r="B439" s="5202"/>
      <c r="C439" s="5195"/>
      <c r="D439" s="967" t="s">
        <v>640</v>
      </c>
      <c r="E439" s="4272" t="s">
        <v>474</v>
      </c>
      <c r="F439" s="967"/>
      <c r="G439" s="967"/>
      <c r="H439" s="967"/>
      <c r="I439" s="967"/>
      <c r="J439" s="967"/>
      <c r="K439" s="967"/>
      <c r="L439" s="967"/>
      <c r="M439" s="967"/>
      <c r="N439" s="967"/>
      <c r="O439" s="967"/>
      <c r="P439" s="4290"/>
    </row>
    <row r="440" spans="1:16" ht="22" customHeight="1" thickBot="1" x14ac:dyDescent="0.4">
      <c r="A440" s="5189"/>
      <c r="B440" s="5202"/>
      <c r="C440" s="5196"/>
      <c r="D440" s="848" t="s">
        <v>642</v>
      </c>
      <c r="E440" s="4271" t="s">
        <v>643</v>
      </c>
      <c r="F440" s="848"/>
      <c r="G440" s="848"/>
      <c r="H440" s="848"/>
      <c r="I440" s="848"/>
      <c r="J440" s="848"/>
      <c r="K440" s="848"/>
      <c r="L440" s="848"/>
      <c r="M440" s="848"/>
      <c r="N440" s="848"/>
      <c r="O440" s="848"/>
      <c r="P440" s="4291"/>
    </row>
    <row r="441" spans="1:16" ht="22" customHeight="1" x14ac:dyDescent="0.35">
      <c r="A441" s="5189"/>
      <c r="B441" s="5202"/>
      <c r="C441" s="5197" t="s">
        <v>644</v>
      </c>
      <c r="D441" s="967" t="s">
        <v>634</v>
      </c>
      <c r="E441" s="4272" t="s">
        <v>645</v>
      </c>
      <c r="F441" s="968"/>
      <c r="G441" s="968"/>
      <c r="H441" s="968"/>
      <c r="I441" s="968"/>
      <c r="J441" s="968"/>
      <c r="K441" s="968"/>
      <c r="L441" s="968"/>
      <c r="M441" s="968"/>
      <c r="N441" s="968"/>
      <c r="O441" s="968"/>
      <c r="P441" s="4287"/>
    </row>
    <row r="442" spans="1:16" ht="22" customHeight="1" x14ac:dyDescent="0.35">
      <c r="A442" s="5189"/>
      <c r="B442" s="5202"/>
      <c r="C442" s="5195"/>
      <c r="D442" s="967" t="s">
        <v>646</v>
      </c>
      <c r="E442" s="4272" t="s">
        <v>474</v>
      </c>
      <c r="F442" s="967"/>
      <c r="G442" s="967"/>
      <c r="H442" s="967"/>
      <c r="I442" s="967"/>
      <c r="J442" s="967"/>
      <c r="K442" s="967"/>
      <c r="L442" s="967"/>
      <c r="M442" s="967"/>
      <c r="N442" s="967"/>
      <c r="O442" s="967"/>
      <c r="P442" s="4290"/>
    </row>
    <row r="443" spans="1:16" ht="22" customHeight="1" thickBot="1" x14ac:dyDescent="0.4">
      <c r="A443" s="5189"/>
      <c r="B443" s="5202"/>
      <c r="C443" s="5196"/>
      <c r="D443" s="848" t="s">
        <v>647</v>
      </c>
      <c r="E443" s="4271" t="s">
        <v>648</v>
      </c>
      <c r="F443" s="848"/>
      <c r="G443" s="848"/>
      <c r="H443" s="848"/>
      <c r="I443" s="848"/>
      <c r="J443" s="848"/>
      <c r="K443" s="848"/>
      <c r="L443" s="848"/>
      <c r="M443" s="848"/>
      <c r="N443" s="848"/>
      <c r="O443" s="848"/>
      <c r="P443" s="4291"/>
    </row>
    <row r="444" spans="1:16" ht="22" customHeight="1" x14ac:dyDescent="0.35">
      <c r="A444" s="5189"/>
      <c r="B444" s="5202"/>
      <c r="C444" s="5197" t="s">
        <v>649</v>
      </c>
      <c r="D444" s="968" t="s">
        <v>634</v>
      </c>
      <c r="E444" s="4268" t="s">
        <v>635</v>
      </c>
      <c r="F444" s="968"/>
      <c r="G444" s="968"/>
      <c r="H444" s="968"/>
      <c r="I444" s="968"/>
      <c r="J444" s="968"/>
      <c r="K444" s="968"/>
      <c r="L444" s="968"/>
      <c r="M444" s="968"/>
      <c r="N444" s="968"/>
      <c r="O444" s="968"/>
      <c r="P444" s="4287"/>
    </row>
    <row r="445" spans="1:16" ht="22" customHeight="1" x14ac:dyDescent="0.35">
      <c r="A445" s="5189"/>
      <c r="B445" s="5202"/>
      <c r="C445" s="5195"/>
      <c r="D445" s="967" t="s">
        <v>650</v>
      </c>
      <c r="E445" s="4272" t="s">
        <v>651</v>
      </c>
      <c r="F445" s="967"/>
      <c r="G445" s="967"/>
      <c r="H445" s="967"/>
      <c r="I445" s="967"/>
      <c r="J445" s="967"/>
      <c r="K445" s="967"/>
      <c r="L445" s="967"/>
      <c r="M445" s="967"/>
      <c r="N445" s="967"/>
      <c r="O445" s="967"/>
      <c r="P445" s="4290"/>
    </row>
    <row r="446" spans="1:16" ht="22" customHeight="1" thickBot="1" x14ac:dyDescent="0.4">
      <c r="A446" s="5189"/>
      <c r="B446" s="5202"/>
      <c r="C446" s="5196"/>
      <c r="D446" s="848" t="s">
        <v>652</v>
      </c>
      <c r="E446" s="4271" t="s">
        <v>653</v>
      </c>
      <c r="F446" s="848"/>
      <c r="G446" s="848"/>
      <c r="H446" s="848"/>
      <c r="I446" s="848"/>
      <c r="J446" s="848"/>
      <c r="K446" s="848"/>
      <c r="L446" s="848"/>
      <c r="M446" s="848"/>
      <c r="N446" s="848"/>
      <c r="O446" s="848"/>
      <c r="P446" s="4291"/>
    </row>
    <row r="447" spans="1:16" ht="22" customHeight="1" x14ac:dyDescent="0.35">
      <c r="A447" s="5189"/>
      <c r="B447" s="5202"/>
      <c r="C447" s="5197" t="s">
        <v>654</v>
      </c>
      <c r="D447" s="968" t="s">
        <v>655</v>
      </c>
      <c r="E447" s="973" t="s">
        <v>4006</v>
      </c>
      <c r="F447" s="968"/>
      <c r="G447" s="968"/>
      <c r="H447" s="968"/>
      <c r="I447" s="968"/>
      <c r="J447" s="968"/>
      <c r="K447" s="968"/>
      <c r="L447" s="968"/>
      <c r="M447" s="968"/>
      <c r="N447" s="968"/>
      <c r="O447" s="968"/>
      <c r="P447" s="4287"/>
    </row>
    <row r="448" spans="1:16" ht="22" customHeight="1" x14ac:dyDescent="0.35">
      <c r="A448" s="5189"/>
      <c r="B448" s="5202"/>
      <c r="C448" s="5195"/>
      <c r="D448" s="967" t="s">
        <v>657</v>
      </c>
      <c r="E448" s="4275" t="s">
        <v>1412</v>
      </c>
      <c r="F448" s="967"/>
      <c r="G448" s="967"/>
      <c r="H448" s="967"/>
      <c r="I448" s="967"/>
      <c r="J448" s="967"/>
      <c r="K448" s="967"/>
      <c r="L448" s="967"/>
      <c r="M448" s="967"/>
      <c r="N448" s="967"/>
      <c r="O448" s="967"/>
      <c r="P448" s="4290"/>
    </row>
    <row r="449" spans="1:16" ht="22" customHeight="1" thickBot="1" x14ac:dyDescent="0.4">
      <c r="A449" s="5189"/>
      <c r="B449" s="5202"/>
      <c r="C449" s="5196"/>
      <c r="D449" s="848" t="s">
        <v>659</v>
      </c>
      <c r="E449" s="4271" t="s">
        <v>660</v>
      </c>
      <c r="F449" s="848"/>
      <c r="G449" s="848"/>
      <c r="H449" s="848"/>
      <c r="I449" s="848"/>
      <c r="J449" s="848"/>
      <c r="K449" s="848"/>
      <c r="L449" s="848"/>
      <c r="M449" s="848"/>
      <c r="N449" s="848"/>
      <c r="O449" s="848"/>
      <c r="P449" s="4291"/>
    </row>
    <row r="450" spans="1:16" ht="22" customHeight="1" x14ac:dyDescent="0.35">
      <c r="A450" s="5189"/>
      <c r="B450" s="5202"/>
      <c r="C450" s="5197" t="s">
        <v>661</v>
      </c>
      <c r="D450" s="967" t="s">
        <v>662</v>
      </c>
      <c r="E450" s="914" t="s">
        <v>663</v>
      </c>
      <c r="F450" s="968"/>
      <c r="G450" s="968"/>
      <c r="H450" s="968"/>
      <c r="I450" s="968"/>
      <c r="J450" s="968"/>
      <c r="K450" s="968"/>
      <c r="L450" s="968"/>
      <c r="M450" s="968"/>
      <c r="N450" s="968"/>
      <c r="O450" s="968"/>
      <c r="P450" s="4287"/>
    </row>
    <row r="451" spans="1:16" ht="22" customHeight="1" x14ac:dyDescent="0.35">
      <c r="A451" s="5189"/>
      <c r="B451" s="5202"/>
      <c r="C451" s="5195"/>
      <c r="D451" s="967" t="s">
        <v>532</v>
      </c>
      <c r="E451" s="4272" t="s">
        <v>432</v>
      </c>
      <c r="F451" s="967"/>
      <c r="G451" s="967"/>
      <c r="H451" s="967"/>
      <c r="I451" s="967"/>
      <c r="J451" s="967"/>
      <c r="K451" s="967"/>
      <c r="L451" s="967"/>
      <c r="M451" s="967"/>
      <c r="N451" s="967"/>
      <c r="O451" s="967"/>
      <c r="P451" s="4290"/>
    </row>
    <row r="452" spans="1:16" ht="22" customHeight="1" thickBot="1" x14ac:dyDescent="0.4">
      <c r="A452" s="5190"/>
      <c r="B452" s="5203"/>
      <c r="C452" s="5198"/>
      <c r="D452" s="854" t="s">
        <v>661</v>
      </c>
      <c r="E452" s="4273" t="s">
        <v>664</v>
      </c>
      <c r="F452" s="854"/>
      <c r="G452" s="854"/>
      <c r="H452" s="854"/>
      <c r="I452" s="854"/>
      <c r="J452" s="854"/>
      <c r="K452" s="854"/>
      <c r="L452" s="854"/>
      <c r="M452" s="854"/>
      <c r="N452" s="854"/>
      <c r="O452" s="854"/>
      <c r="P452" s="4292"/>
    </row>
    <row r="453" spans="1:16" ht="22" customHeight="1" thickTop="1" x14ac:dyDescent="0.35"/>
  </sheetData>
  <protectedRanges>
    <protectedRange sqref="G3:K15" name="Plage1"/>
    <protectedRange sqref="G76:K78 G55:K58 G52:K53 G68:K71 G60:K66 G46:K50 G16:K21 G39:K44 G73:K74 G35:K37 G30:K33 G23:K28" name="Plage1_1"/>
    <protectedRange sqref="G59:K59 G29:K29 G67:K67 G38:K38 G54:K54 G22:K22 G51:K51 G34:K34 G72:K72 G75:K75 G45:K45" name="Plage1_1_1"/>
    <protectedRange sqref="G79:K132" name="Plage1_2"/>
    <protectedRange sqref="G183:K184 G180:K181" name="Plage1_3"/>
    <protectedRange sqref="G182:K182 G133:K179" name="Plage1_2_1"/>
    <protectedRange sqref="G185:K204" name="Plage1_2_2"/>
    <protectedRange sqref="E206:E211 G213:J215 E213:E235 G217:J219 E237:E282 G220:K282 G216:K216 G206:K211" name="Plage1_4"/>
    <protectedRange sqref="E212 K213:K215 K217:K219 G212:K212" name="Plage1_2_3"/>
  </protectedRanges>
  <mergeCells count="154">
    <mergeCell ref="B426:B452"/>
    <mergeCell ref="C426:C428"/>
    <mergeCell ref="C429:C431"/>
    <mergeCell ref="A289:A312"/>
    <mergeCell ref="B289:B312"/>
    <mergeCell ref="C289:C291"/>
    <mergeCell ref="C292:C294"/>
    <mergeCell ref="C295:C297"/>
    <mergeCell ref="C298:C300"/>
    <mergeCell ref="C301:C303"/>
    <mergeCell ref="C304:C306"/>
    <mergeCell ref="C307:C309"/>
    <mergeCell ref="C310:C312"/>
    <mergeCell ref="C432:C434"/>
    <mergeCell ref="C435:C437"/>
    <mergeCell ref="C438:C440"/>
    <mergeCell ref="C441:C443"/>
    <mergeCell ref="C444:C446"/>
    <mergeCell ref="C447:C449"/>
    <mergeCell ref="C450:C452"/>
    <mergeCell ref="A426:A452"/>
    <mergeCell ref="C407:C409"/>
    <mergeCell ref="C410:C412"/>
    <mergeCell ref="C413:C415"/>
    <mergeCell ref="B416:B424"/>
    <mergeCell ref="C416:C418"/>
    <mergeCell ref="C419:C421"/>
    <mergeCell ref="C422:C424"/>
    <mergeCell ref="A389:A424"/>
    <mergeCell ref="B389:B394"/>
    <mergeCell ref="C389:C391"/>
    <mergeCell ref="C392:C394"/>
    <mergeCell ref="B395:B403"/>
    <mergeCell ref="C395:C397"/>
    <mergeCell ref="C398:C400"/>
    <mergeCell ref="C401:C403"/>
    <mergeCell ref="B404:B415"/>
    <mergeCell ref="C404:C406"/>
    <mergeCell ref="A373:A387"/>
    <mergeCell ref="B373:B378"/>
    <mergeCell ref="C373:C375"/>
    <mergeCell ref="C376:C378"/>
    <mergeCell ref="B379:B387"/>
    <mergeCell ref="C379:C381"/>
    <mergeCell ref="C382:C384"/>
    <mergeCell ref="C385:C387"/>
    <mergeCell ref="A357:A371"/>
    <mergeCell ref="B357:B371"/>
    <mergeCell ref="C357:C359"/>
    <mergeCell ref="C360:C362"/>
    <mergeCell ref="C363:C365"/>
    <mergeCell ref="C366:C368"/>
    <mergeCell ref="C369:C371"/>
    <mergeCell ref="A314:A355"/>
    <mergeCell ref="B314:B331"/>
    <mergeCell ref="C314:C316"/>
    <mergeCell ref="C317:C319"/>
    <mergeCell ref="C320:C322"/>
    <mergeCell ref="C323:C325"/>
    <mergeCell ref="C326:C328"/>
    <mergeCell ref="C329:C331"/>
    <mergeCell ref="B332:B334"/>
    <mergeCell ref="C332:C334"/>
    <mergeCell ref="B335:B343"/>
    <mergeCell ref="C335:C337"/>
    <mergeCell ref="C338:C340"/>
    <mergeCell ref="C341:C343"/>
    <mergeCell ref="B344:B355"/>
    <mergeCell ref="C344:C346"/>
    <mergeCell ref="C347:C349"/>
    <mergeCell ref="C350:C352"/>
    <mergeCell ref="C353:C355"/>
    <mergeCell ref="C259:C266"/>
    <mergeCell ref="C267:C271"/>
    <mergeCell ref="C272:C276"/>
    <mergeCell ref="B278:B282"/>
    <mergeCell ref="C278:C282"/>
    <mergeCell ref="L1:P1"/>
    <mergeCell ref="C202:C204"/>
    <mergeCell ref="A205:A282"/>
    <mergeCell ref="B205:B242"/>
    <mergeCell ref="C205:C223"/>
    <mergeCell ref="C224:C231"/>
    <mergeCell ref="C232:C241"/>
    <mergeCell ref="B243:B258"/>
    <mergeCell ref="C243:C247"/>
    <mergeCell ref="C249:C257"/>
    <mergeCell ref="B259:B277"/>
    <mergeCell ref="B177:B179"/>
    <mergeCell ref="C177:C179"/>
    <mergeCell ref="B180:B184"/>
    <mergeCell ref="C180:C182"/>
    <mergeCell ref="C183:C184"/>
    <mergeCell ref="A185:A204"/>
    <mergeCell ref="B186:B201"/>
    <mergeCell ref="C186:C192"/>
    <mergeCell ref="C193:C200"/>
    <mergeCell ref="B202:B204"/>
    <mergeCell ref="B152:B153"/>
    <mergeCell ref="C152:C153"/>
    <mergeCell ref="B154:B162"/>
    <mergeCell ref="C154:C156"/>
    <mergeCell ref="C157:C161"/>
    <mergeCell ref="B164:B175"/>
    <mergeCell ref="C164:C169"/>
    <mergeCell ref="C170:C171"/>
    <mergeCell ref="C172:C174"/>
    <mergeCell ref="C121:C126"/>
    <mergeCell ref="B129:B130"/>
    <mergeCell ref="C129:C130"/>
    <mergeCell ref="A131:A132"/>
    <mergeCell ref="A133:A184"/>
    <mergeCell ref="B133:B151"/>
    <mergeCell ref="C133:C136"/>
    <mergeCell ref="C139:C144"/>
    <mergeCell ref="C145:C148"/>
    <mergeCell ref="C149:C150"/>
    <mergeCell ref="A79:A130"/>
    <mergeCell ref="B79:B91"/>
    <mergeCell ref="C80:C90"/>
    <mergeCell ref="B92:B106"/>
    <mergeCell ref="C94:C100"/>
    <mergeCell ref="C101:C102"/>
    <mergeCell ref="C103:C105"/>
    <mergeCell ref="B107:B127"/>
    <mergeCell ref="C108:C117"/>
    <mergeCell ref="C118:C120"/>
    <mergeCell ref="A16:A78"/>
    <mergeCell ref="B16:B45"/>
    <mergeCell ref="C18:C22"/>
    <mergeCell ref="C23:C29"/>
    <mergeCell ref="C30:C34"/>
    <mergeCell ref="C35:C38"/>
    <mergeCell ref="C39:C45"/>
    <mergeCell ref="B46:B75"/>
    <mergeCell ref="A1:C1"/>
    <mergeCell ref="C47:C51"/>
    <mergeCell ref="C52:C59"/>
    <mergeCell ref="C60:C67"/>
    <mergeCell ref="C68:C72"/>
    <mergeCell ref="C73:C75"/>
    <mergeCell ref="B77:B78"/>
    <mergeCell ref="C77:C78"/>
    <mergeCell ref="B10:B15"/>
    <mergeCell ref="C10:C15"/>
    <mergeCell ref="D1:F1"/>
    <mergeCell ref="G1:H1"/>
    <mergeCell ref="I1:J1"/>
    <mergeCell ref="K1:K2"/>
    <mergeCell ref="A3:A15"/>
    <mergeCell ref="B3:B5"/>
    <mergeCell ref="C3:C5"/>
    <mergeCell ref="B6:B9"/>
    <mergeCell ref="C6:C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3DEB5-A21E-4209-AD4B-5E6C7EE83CE8}">
  <sheetPr>
    <tabColor theme="0" tint="-0.499984740745262"/>
  </sheetPr>
  <dimension ref="A1:AD28"/>
  <sheetViews>
    <sheetView workbookViewId="0">
      <selection activeCell="D694" sqref="D694:D697"/>
    </sheetView>
  </sheetViews>
  <sheetFormatPr baseColWidth="10" defaultColWidth="0" defaultRowHeight="20.25" customHeight="1" x14ac:dyDescent="0.35"/>
  <cols>
    <col min="1" max="1" width="10.7265625" style="1158" customWidth="1"/>
    <col min="2" max="2" width="1.7265625" style="1158" customWidth="1"/>
    <col min="3" max="3" width="38.7265625" style="1158" customWidth="1"/>
    <col min="4" max="4" width="4.7265625" style="1158" customWidth="1"/>
    <col min="5" max="5" width="24.7265625" style="1158" customWidth="1"/>
    <col min="6" max="6" width="4.7265625" style="1158" customWidth="1"/>
    <col min="7" max="7" width="24.7265625" style="1158" customWidth="1"/>
    <col min="8" max="8" width="4.7265625" style="1158" customWidth="1"/>
    <col min="9" max="9" width="24.7265625" style="1158" customWidth="1"/>
    <col min="10" max="10" width="4.7265625" style="1158" customWidth="1"/>
    <col min="11" max="11" width="24.7265625" style="1158" customWidth="1"/>
    <col min="12" max="12" width="4.7265625" style="1158" customWidth="1"/>
    <col min="13" max="13" width="24.7265625" style="1158" customWidth="1"/>
    <col min="14" max="14" width="1.7265625" style="1158" customWidth="1"/>
    <col min="15" max="15" width="4.7265625" style="1158" customWidth="1"/>
    <col min="16" max="16" width="24.7265625" style="1158" customWidth="1"/>
    <col min="17" max="17" width="4.7265625" style="1158" customWidth="1"/>
    <col min="18" max="18" width="24.7265625" style="1158" customWidth="1"/>
    <col min="19" max="20" width="11.26953125" style="1158" customWidth="1"/>
    <col min="21" max="30" width="0" style="1158" hidden="1" customWidth="1"/>
    <col min="31" max="16384" width="11.26953125" style="1158" hidden="1"/>
  </cols>
  <sheetData>
    <row r="1" spans="1:18" ht="20.25" customHeight="1" x14ac:dyDescent="0.35">
      <c r="A1" s="5523"/>
      <c r="C1" s="5532" t="s">
        <v>4423</v>
      </c>
      <c r="D1" s="5516" t="s">
        <v>4424</v>
      </c>
      <c r="E1" s="5516"/>
      <c r="F1" s="5526" t="s">
        <v>4425</v>
      </c>
      <c r="G1" s="5530"/>
      <c r="H1" s="5516" t="s">
        <v>4426</v>
      </c>
      <c r="I1" s="5516"/>
      <c r="J1" s="5526" t="s">
        <v>4427</v>
      </c>
      <c r="K1" s="5530"/>
      <c r="L1" s="5526" t="s">
        <v>4428</v>
      </c>
      <c r="M1" s="5524"/>
      <c r="O1" s="5526" t="s">
        <v>4429</v>
      </c>
      <c r="P1" s="5527"/>
      <c r="Q1" s="5516" t="s">
        <v>4430</v>
      </c>
      <c r="R1" s="5524"/>
    </row>
    <row r="2" spans="1:18" ht="20.25" customHeight="1" thickBot="1" x14ac:dyDescent="0.4">
      <c r="A2" s="5522"/>
      <c r="C2" s="5533"/>
      <c r="D2" s="5517"/>
      <c r="E2" s="5517"/>
      <c r="F2" s="5528"/>
      <c r="G2" s="5531"/>
      <c r="H2" s="5517"/>
      <c r="I2" s="5517"/>
      <c r="J2" s="5528"/>
      <c r="K2" s="5531"/>
      <c r="L2" s="5528"/>
      <c r="M2" s="5525"/>
      <c r="O2" s="5528"/>
      <c r="P2" s="5529"/>
      <c r="Q2" s="5517"/>
      <c r="R2" s="5525"/>
    </row>
    <row r="3" spans="1:18" ht="20.25" customHeight="1" x14ac:dyDescent="0.35">
      <c r="A3" s="5518" t="s">
        <v>4431</v>
      </c>
      <c r="C3" s="1222" t="s">
        <v>431</v>
      </c>
      <c r="D3" s="1159" t="s">
        <v>4432</v>
      </c>
      <c r="E3" s="1160" t="s">
        <v>432</v>
      </c>
      <c r="F3" s="1161" t="s">
        <v>4432</v>
      </c>
      <c r="G3" s="1162" t="s">
        <v>432</v>
      </c>
      <c r="H3" s="1159" t="s">
        <v>4432</v>
      </c>
      <c r="I3" s="1160" t="s">
        <v>432</v>
      </c>
      <c r="J3" s="1161" t="s">
        <v>4432</v>
      </c>
      <c r="K3" s="1162" t="s">
        <v>432</v>
      </c>
      <c r="L3" s="1161" t="s">
        <v>4432</v>
      </c>
      <c r="M3" s="1213" t="s">
        <v>432</v>
      </c>
      <c r="O3" s="1196"/>
      <c r="P3" s="1175"/>
      <c r="Q3" s="1176"/>
      <c r="R3" s="1197"/>
    </row>
    <row r="4" spans="1:18" ht="20.25" customHeight="1" x14ac:dyDescent="0.35">
      <c r="A4" s="5518"/>
      <c r="C4" s="1223" t="s">
        <v>3697</v>
      </c>
      <c r="D4" s="1163" t="s">
        <v>4432</v>
      </c>
      <c r="E4" s="1164" t="s">
        <v>1996</v>
      </c>
      <c r="F4" s="1165" t="s">
        <v>4432</v>
      </c>
      <c r="G4" s="1166" t="s">
        <v>1996</v>
      </c>
      <c r="H4" s="1163" t="s">
        <v>4432</v>
      </c>
      <c r="I4" s="1164" t="s">
        <v>1996</v>
      </c>
      <c r="J4" s="1165" t="s">
        <v>4432</v>
      </c>
      <c r="K4" s="1166" t="s">
        <v>1996</v>
      </c>
      <c r="L4" s="1165" t="s">
        <v>4432</v>
      </c>
      <c r="M4" s="1214" t="s">
        <v>1996</v>
      </c>
      <c r="O4" s="1198"/>
      <c r="P4" s="1177"/>
      <c r="Q4" s="1178"/>
      <c r="R4" s="1199"/>
    </row>
    <row r="5" spans="1:18" ht="20.25" customHeight="1" x14ac:dyDescent="0.35">
      <c r="A5" s="5518"/>
      <c r="C5" s="1223" t="s">
        <v>4433</v>
      </c>
      <c r="D5" s="1167" t="s">
        <v>4434</v>
      </c>
      <c r="E5" s="1168" t="s">
        <v>4435</v>
      </c>
      <c r="F5" s="1169" t="s">
        <v>4434</v>
      </c>
      <c r="G5" s="1170" t="s">
        <v>4435</v>
      </c>
      <c r="H5" s="1167" t="s">
        <v>4434</v>
      </c>
      <c r="I5" s="1168" t="s">
        <v>4435</v>
      </c>
      <c r="J5" s="1169" t="s">
        <v>4434</v>
      </c>
      <c r="K5" s="1170" t="s">
        <v>4435</v>
      </c>
      <c r="L5" s="1169" t="s">
        <v>4434</v>
      </c>
      <c r="M5" s="1215" t="s">
        <v>4435</v>
      </c>
      <c r="O5" s="1198"/>
      <c r="P5" s="1177"/>
      <c r="Q5" s="1178"/>
      <c r="R5" s="1199"/>
    </row>
    <row r="6" spans="1:18" ht="20.25" customHeight="1" x14ac:dyDescent="0.35">
      <c r="A6" s="5518"/>
      <c r="C6" s="1224" t="s">
        <v>3701</v>
      </c>
      <c r="D6" s="1163" t="s">
        <v>4432</v>
      </c>
      <c r="E6" s="1164" t="s">
        <v>257</v>
      </c>
      <c r="F6" s="1165" t="s">
        <v>4432</v>
      </c>
      <c r="G6" s="1166" t="s">
        <v>257</v>
      </c>
      <c r="H6" s="1163" t="s">
        <v>4432</v>
      </c>
      <c r="I6" s="1164" t="s">
        <v>257</v>
      </c>
      <c r="J6" s="1165" t="s">
        <v>4432</v>
      </c>
      <c r="K6" s="1166" t="s">
        <v>257</v>
      </c>
      <c r="L6" s="1165" t="s">
        <v>4432</v>
      </c>
      <c r="M6" s="1214" t="s">
        <v>257</v>
      </c>
      <c r="O6" s="1198"/>
      <c r="P6" s="1177"/>
      <c r="Q6" s="1178"/>
      <c r="R6" s="1199"/>
    </row>
    <row r="7" spans="1:18" ht="20.25" customHeight="1" x14ac:dyDescent="0.35">
      <c r="A7" s="5518"/>
      <c r="C7" s="1224" t="s">
        <v>3703</v>
      </c>
      <c r="D7" s="1163" t="s">
        <v>4432</v>
      </c>
      <c r="E7" s="1164" t="s">
        <v>273</v>
      </c>
      <c r="F7" s="1165" t="s">
        <v>4432</v>
      </c>
      <c r="G7" s="1166" t="s">
        <v>273</v>
      </c>
      <c r="H7" s="1163" t="s">
        <v>4432</v>
      </c>
      <c r="I7" s="1164" t="s">
        <v>273</v>
      </c>
      <c r="J7" s="1165" t="s">
        <v>4432</v>
      </c>
      <c r="K7" s="1166" t="s">
        <v>273</v>
      </c>
      <c r="L7" s="1169" t="s">
        <v>4434</v>
      </c>
      <c r="M7" s="1215" t="s">
        <v>4436</v>
      </c>
      <c r="O7" s="1198"/>
      <c r="P7" s="1177"/>
      <c r="Q7" s="1178"/>
      <c r="R7" s="1199"/>
    </row>
    <row r="8" spans="1:18" ht="20.25" customHeight="1" thickBot="1" x14ac:dyDescent="0.4">
      <c r="A8" s="5534"/>
      <c r="C8" s="1225" t="s">
        <v>3707</v>
      </c>
      <c r="D8" s="1171" t="s">
        <v>4432</v>
      </c>
      <c r="E8" s="1172" t="s">
        <v>325</v>
      </c>
      <c r="F8" s="1173" t="s">
        <v>4432</v>
      </c>
      <c r="G8" s="1174" t="s">
        <v>325</v>
      </c>
      <c r="H8" s="1171" t="s">
        <v>4432</v>
      </c>
      <c r="I8" s="1172" t="s">
        <v>325</v>
      </c>
      <c r="J8" s="1173" t="s">
        <v>4432</v>
      </c>
      <c r="K8" s="1174" t="s">
        <v>325</v>
      </c>
      <c r="L8" s="1173" t="s">
        <v>4432</v>
      </c>
      <c r="M8" s="1216" t="s">
        <v>325</v>
      </c>
      <c r="O8" s="1200"/>
      <c r="P8" s="1179"/>
      <c r="Q8" s="1180"/>
      <c r="R8" s="1201"/>
    </row>
    <row r="9" spans="1:18" ht="20.25" customHeight="1" x14ac:dyDescent="0.35">
      <c r="A9" s="5520" t="s">
        <v>2749</v>
      </c>
      <c r="C9" s="1226" t="s">
        <v>2010</v>
      </c>
      <c r="D9" s="1159" t="s">
        <v>4432</v>
      </c>
      <c r="E9" s="1160" t="s">
        <v>474</v>
      </c>
      <c r="F9" s="1161" t="s">
        <v>4432</v>
      </c>
      <c r="G9" s="1162" t="s">
        <v>474</v>
      </c>
      <c r="H9" s="1159" t="s">
        <v>4432</v>
      </c>
      <c r="I9" s="1160" t="s">
        <v>474</v>
      </c>
      <c r="J9" s="1161" t="s">
        <v>4432</v>
      </c>
      <c r="K9" s="1162" t="s">
        <v>474</v>
      </c>
      <c r="L9" s="1217" t="s">
        <v>4437</v>
      </c>
      <c r="M9" s="1218" t="s">
        <v>4438</v>
      </c>
      <c r="O9" s="1196"/>
      <c r="P9" s="1175"/>
      <c r="Q9" s="1176"/>
      <c r="R9" s="1197"/>
    </row>
    <row r="10" spans="1:18" ht="20.25" customHeight="1" x14ac:dyDescent="0.35">
      <c r="A10" s="5521"/>
      <c r="C10" s="1224" t="s">
        <v>34</v>
      </c>
      <c r="D10" s="1163" t="s">
        <v>4432</v>
      </c>
      <c r="E10" s="1164" t="s">
        <v>648</v>
      </c>
      <c r="F10" s="1165" t="s">
        <v>4432</v>
      </c>
      <c r="G10" s="1166" t="s">
        <v>648</v>
      </c>
      <c r="H10" s="1163" t="s">
        <v>4432</v>
      </c>
      <c r="I10" s="1164" t="s">
        <v>648</v>
      </c>
      <c r="J10" s="1165" t="s">
        <v>4432</v>
      </c>
      <c r="K10" s="1166" t="s">
        <v>648</v>
      </c>
      <c r="L10" s="1183" t="s">
        <v>4437</v>
      </c>
      <c r="M10" s="1194" t="s">
        <v>4438</v>
      </c>
      <c r="O10" s="1198"/>
      <c r="P10" s="1177"/>
      <c r="Q10" s="1178"/>
      <c r="R10" s="1199"/>
    </row>
    <row r="11" spans="1:18" ht="20.25" customHeight="1" x14ac:dyDescent="0.35">
      <c r="A11" s="5521"/>
      <c r="C11" s="1223" t="s">
        <v>2751</v>
      </c>
      <c r="D11" s="1181" t="s">
        <v>4437</v>
      </c>
      <c r="E11" s="1182" t="s">
        <v>4439</v>
      </c>
      <c r="F11" s="1183" t="s">
        <v>4437</v>
      </c>
      <c r="G11" s="1184" t="s">
        <v>4439</v>
      </c>
      <c r="H11" s="1163" t="s">
        <v>4432</v>
      </c>
      <c r="I11" s="1164" t="s">
        <v>3726</v>
      </c>
      <c r="J11" s="1165" t="s">
        <v>4432</v>
      </c>
      <c r="K11" s="1166" t="s">
        <v>3726</v>
      </c>
      <c r="L11" s="1183" t="s">
        <v>4437</v>
      </c>
      <c r="M11" s="1194" t="s">
        <v>4438</v>
      </c>
      <c r="O11" s="1198"/>
      <c r="P11" s="1177"/>
      <c r="Q11" s="1178"/>
      <c r="R11" s="1199"/>
    </row>
    <row r="12" spans="1:18" ht="20.25" customHeight="1" x14ac:dyDescent="0.35">
      <c r="A12" s="5521"/>
      <c r="C12" s="1224" t="s">
        <v>2752</v>
      </c>
      <c r="D12" s="1181" t="s">
        <v>4437</v>
      </c>
      <c r="E12" s="1182" t="s">
        <v>4439</v>
      </c>
      <c r="F12" s="1183" t="s">
        <v>4437</v>
      </c>
      <c r="G12" s="1184" t="s">
        <v>4439</v>
      </c>
      <c r="H12" s="1167" t="s">
        <v>4440</v>
      </c>
      <c r="I12" s="1168" t="s">
        <v>4441</v>
      </c>
      <c r="J12" s="1169" t="s">
        <v>4440</v>
      </c>
      <c r="K12" s="1170" t="s">
        <v>4441</v>
      </c>
      <c r="L12" s="1183" t="s">
        <v>4437</v>
      </c>
      <c r="M12" s="1194" t="s">
        <v>4438</v>
      </c>
      <c r="O12" s="1198"/>
      <c r="P12" s="1177"/>
      <c r="Q12" s="1178"/>
      <c r="R12" s="1199"/>
    </row>
    <row r="13" spans="1:18" ht="20.25" customHeight="1" x14ac:dyDescent="0.35">
      <c r="A13" s="5521"/>
      <c r="C13" s="1223" t="s">
        <v>2753</v>
      </c>
      <c r="D13" s="1163" t="s">
        <v>4432</v>
      </c>
      <c r="E13" s="1164" t="s">
        <v>609</v>
      </c>
      <c r="F13" s="1185" t="s">
        <v>4442</v>
      </c>
      <c r="G13" s="1186" t="s">
        <v>4443</v>
      </c>
      <c r="H13" s="1163" t="s">
        <v>4432</v>
      </c>
      <c r="I13" s="1164" t="s">
        <v>609</v>
      </c>
      <c r="J13" s="1165" t="s">
        <v>4432</v>
      </c>
      <c r="K13" s="1166" t="s">
        <v>609</v>
      </c>
      <c r="L13" s="1183" t="s">
        <v>4437</v>
      </c>
      <c r="M13" s="1194" t="s">
        <v>4438</v>
      </c>
      <c r="O13" s="1198"/>
      <c r="P13" s="1177"/>
      <c r="Q13" s="1178"/>
      <c r="R13" s="1199"/>
    </row>
    <row r="14" spans="1:18" ht="20.25" customHeight="1" x14ac:dyDescent="0.35">
      <c r="A14" s="5521"/>
      <c r="C14" s="1223" t="s">
        <v>2754</v>
      </c>
      <c r="D14" s="1163" t="s">
        <v>4432</v>
      </c>
      <c r="E14" s="1164" t="s">
        <v>604</v>
      </c>
      <c r="F14" s="1185" t="s">
        <v>4442</v>
      </c>
      <c r="G14" s="1186" t="s">
        <v>4443</v>
      </c>
      <c r="H14" s="1163" t="s">
        <v>4432</v>
      </c>
      <c r="I14" s="1164" t="s">
        <v>604</v>
      </c>
      <c r="J14" s="1165" t="s">
        <v>4432</v>
      </c>
      <c r="K14" s="1166" t="s">
        <v>604</v>
      </c>
      <c r="L14" s="1183" t="s">
        <v>4437</v>
      </c>
      <c r="M14" s="1194" t="s">
        <v>4438</v>
      </c>
      <c r="O14" s="1198"/>
      <c r="P14" s="1177"/>
      <c r="Q14" s="1178"/>
      <c r="R14" s="1199"/>
    </row>
    <row r="15" spans="1:18" ht="20.25" customHeight="1" x14ac:dyDescent="0.35">
      <c r="A15" s="5521"/>
      <c r="C15" s="1224" t="s">
        <v>2755</v>
      </c>
      <c r="D15" s="1163" t="s">
        <v>4432</v>
      </c>
      <c r="E15" s="1164" t="s">
        <v>568</v>
      </c>
      <c r="F15" s="1165" t="s">
        <v>4432</v>
      </c>
      <c r="G15" s="1166" t="s">
        <v>568</v>
      </c>
      <c r="H15" s="1163" t="s">
        <v>4432</v>
      </c>
      <c r="I15" s="1164" t="s">
        <v>568</v>
      </c>
      <c r="J15" s="1165" t="s">
        <v>4432</v>
      </c>
      <c r="K15" s="1166" t="s">
        <v>568</v>
      </c>
      <c r="L15" s="1183" t="s">
        <v>4437</v>
      </c>
      <c r="M15" s="1194" t="s">
        <v>4438</v>
      </c>
      <c r="O15" s="1198"/>
      <c r="P15" s="1177"/>
      <c r="Q15" s="1178"/>
      <c r="R15" s="1199"/>
    </row>
    <row r="16" spans="1:18" ht="20.25" customHeight="1" x14ac:dyDescent="0.35">
      <c r="A16" s="5521"/>
      <c r="C16" s="1223" t="s">
        <v>42</v>
      </c>
      <c r="D16" s="1163" t="s">
        <v>4432</v>
      </c>
      <c r="E16" s="1164" t="s">
        <v>538</v>
      </c>
      <c r="F16" s="1165" t="s">
        <v>4432</v>
      </c>
      <c r="G16" s="1166" t="s">
        <v>538</v>
      </c>
      <c r="H16" s="1163" t="s">
        <v>4432</v>
      </c>
      <c r="I16" s="1164" t="s">
        <v>538</v>
      </c>
      <c r="J16" s="1165" t="s">
        <v>4432</v>
      </c>
      <c r="K16" s="1166" t="s">
        <v>538</v>
      </c>
      <c r="L16" s="1183" t="s">
        <v>4437</v>
      </c>
      <c r="M16" s="1194" t="s">
        <v>4438</v>
      </c>
      <c r="O16" s="1198"/>
      <c r="P16" s="1177"/>
      <c r="Q16" s="1178"/>
      <c r="R16" s="1199"/>
    </row>
    <row r="17" spans="1:18" ht="20.25" customHeight="1" x14ac:dyDescent="0.35">
      <c r="A17" s="5521"/>
      <c r="C17" s="1224" t="s">
        <v>44</v>
      </c>
      <c r="D17" s="1163" t="s">
        <v>4432</v>
      </c>
      <c r="E17" s="1164" t="s">
        <v>4444</v>
      </c>
      <c r="F17" s="1165" t="s">
        <v>4432</v>
      </c>
      <c r="G17" s="1166" t="s">
        <v>4444</v>
      </c>
      <c r="H17" s="1163" t="s">
        <v>4432</v>
      </c>
      <c r="I17" s="1164" t="s">
        <v>4444</v>
      </c>
      <c r="J17" s="1165" t="s">
        <v>4432</v>
      </c>
      <c r="K17" s="1166" t="s">
        <v>4444</v>
      </c>
      <c r="L17" s="1183" t="s">
        <v>4437</v>
      </c>
      <c r="M17" s="1194" t="s">
        <v>4438</v>
      </c>
      <c r="O17" s="1198"/>
      <c r="P17" s="1177"/>
      <c r="Q17" s="1178"/>
      <c r="R17" s="1199"/>
    </row>
    <row r="18" spans="1:18" ht="20.25" customHeight="1" x14ac:dyDescent="0.35">
      <c r="A18" s="5521"/>
      <c r="C18" s="1223" t="s">
        <v>2755</v>
      </c>
      <c r="D18" s="1163" t="s">
        <v>4432</v>
      </c>
      <c r="E18" s="1164" t="s">
        <v>568</v>
      </c>
      <c r="F18" s="1165" t="s">
        <v>4432</v>
      </c>
      <c r="G18" s="1166" t="s">
        <v>568</v>
      </c>
      <c r="H18" s="1163" t="s">
        <v>4432</v>
      </c>
      <c r="I18" s="1164" t="s">
        <v>568</v>
      </c>
      <c r="J18" s="1165" t="s">
        <v>4432</v>
      </c>
      <c r="K18" s="1166" t="s">
        <v>568</v>
      </c>
      <c r="L18" s="1183" t="s">
        <v>4437</v>
      </c>
      <c r="M18" s="1194" t="s">
        <v>4438</v>
      </c>
      <c r="O18" s="1198"/>
      <c r="P18" s="1177"/>
      <c r="Q18" s="1178"/>
      <c r="R18" s="1199"/>
    </row>
    <row r="19" spans="1:18" ht="20.25" customHeight="1" x14ac:dyDescent="0.35">
      <c r="A19" s="5521"/>
      <c r="C19" s="1223" t="s">
        <v>46</v>
      </c>
      <c r="D19" s="1187" t="s">
        <v>4442</v>
      </c>
      <c r="E19" s="1188" t="s">
        <v>4445</v>
      </c>
      <c r="F19" s="1185" t="s">
        <v>4442</v>
      </c>
      <c r="G19" s="1186" t="s">
        <v>4445</v>
      </c>
      <c r="H19" s="1163" t="s">
        <v>4432</v>
      </c>
      <c r="I19" s="1190" t="s">
        <v>3008</v>
      </c>
      <c r="J19" s="1165" t="s">
        <v>4432</v>
      </c>
      <c r="K19" s="1189" t="s">
        <v>3718</v>
      </c>
      <c r="L19" s="1183" t="s">
        <v>4437</v>
      </c>
      <c r="M19" s="1194" t="s">
        <v>4438</v>
      </c>
      <c r="O19" s="1198"/>
      <c r="P19" s="1177"/>
      <c r="Q19" s="1178"/>
      <c r="R19" s="1199"/>
    </row>
    <row r="20" spans="1:18" ht="20.25" customHeight="1" x14ac:dyDescent="0.35">
      <c r="A20" s="5521"/>
      <c r="C20" s="1223" t="s">
        <v>48</v>
      </c>
      <c r="D20" s="1167" t="s">
        <v>4434</v>
      </c>
      <c r="E20" s="1168" t="s">
        <v>4446</v>
      </c>
      <c r="F20" s="1169" t="s">
        <v>4434</v>
      </c>
      <c r="G20" s="1170" t="s">
        <v>4446</v>
      </c>
      <c r="H20" s="1167" t="s">
        <v>4434</v>
      </c>
      <c r="I20" s="1168" t="s">
        <v>4446</v>
      </c>
      <c r="J20" s="1169" t="s">
        <v>4434</v>
      </c>
      <c r="K20" s="1170" t="s">
        <v>4446</v>
      </c>
      <c r="L20" s="1183" t="s">
        <v>4437</v>
      </c>
      <c r="M20" s="1194" t="s">
        <v>4438</v>
      </c>
      <c r="O20" s="1198"/>
      <c r="P20" s="1177"/>
      <c r="Q20" s="1178"/>
      <c r="R20" s="1199"/>
    </row>
    <row r="21" spans="1:18" ht="20.25" customHeight="1" x14ac:dyDescent="0.35">
      <c r="A21" s="5521"/>
      <c r="B21" s="1230"/>
      <c r="C21" s="1224" t="s">
        <v>57</v>
      </c>
      <c r="D21" s="1163" t="s">
        <v>4432</v>
      </c>
      <c r="E21" s="1164" t="s">
        <v>621</v>
      </c>
      <c r="F21" s="1165" t="s">
        <v>4432</v>
      </c>
      <c r="G21" s="1164" t="s">
        <v>621</v>
      </c>
      <c r="H21" s="1165" t="s">
        <v>4432</v>
      </c>
      <c r="I21" s="1164" t="s">
        <v>621</v>
      </c>
      <c r="J21" s="1165" t="s">
        <v>4432</v>
      </c>
      <c r="K21" s="1164" t="s">
        <v>621</v>
      </c>
      <c r="L21" s="1183" t="s">
        <v>4437</v>
      </c>
      <c r="M21" s="1194" t="s">
        <v>4438</v>
      </c>
      <c r="N21" s="1230"/>
      <c r="O21" s="1198"/>
      <c r="P21" s="1177"/>
      <c r="Q21" s="1178"/>
      <c r="R21" s="1199"/>
    </row>
    <row r="22" spans="1:18" ht="20.25" customHeight="1" thickBot="1" x14ac:dyDescent="0.4">
      <c r="A22" s="5522"/>
      <c r="B22" s="1230"/>
      <c r="C22" s="1227" t="s">
        <v>59</v>
      </c>
      <c r="D22" s="1171" t="s">
        <v>4432</v>
      </c>
      <c r="E22" s="1172" t="s">
        <v>615</v>
      </c>
      <c r="F22" s="1173" t="s">
        <v>4432</v>
      </c>
      <c r="G22" s="1172" t="s">
        <v>615</v>
      </c>
      <c r="H22" s="1173" t="s">
        <v>4432</v>
      </c>
      <c r="I22" s="1172" t="s">
        <v>615</v>
      </c>
      <c r="J22" s="1173" t="s">
        <v>4432</v>
      </c>
      <c r="K22" s="1172" t="s">
        <v>615</v>
      </c>
      <c r="L22" s="1193" t="s">
        <v>4437</v>
      </c>
      <c r="M22" s="1219" t="s">
        <v>4438</v>
      </c>
      <c r="N22" s="1230"/>
      <c r="O22" s="1202"/>
      <c r="P22" s="1191"/>
      <c r="Q22" s="1192"/>
      <c r="R22" s="1203"/>
    </row>
    <row r="23" spans="1:18" ht="20.25" customHeight="1" x14ac:dyDescent="0.35">
      <c r="A23" s="5518" t="s">
        <v>2756</v>
      </c>
      <c r="C23" s="1228" t="s">
        <v>62</v>
      </c>
      <c r="D23" s="1208" t="s">
        <v>4432</v>
      </c>
      <c r="E23" s="1209" t="s">
        <v>185</v>
      </c>
      <c r="F23" s="1210" t="s">
        <v>4432</v>
      </c>
      <c r="G23" s="1211" t="s">
        <v>185</v>
      </c>
      <c r="H23" s="1208" t="s">
        <v>4432</v>
      </c>
      <c r="I23" s="1209" t="s">
        <v>185</v>
      </c>
      <c r="J23" s="1210" t="s">
        <v>4432</v>
      </c>
      <c r="K23" s="1211" t="s">
        <v>185</v>
      </c>
      <c r="L23" s="1220" t="s">
        <v>4437</v>
      </c>
      <c r="M23" s="1212" t="s">
        <v>4438</v>
      </c>
      <c r="O23" s="1196"/>
      <c r="P23" s="1175"/>
      <c r="Q23" s="1176"/>
      <c r="R23" s="1197"/>
    </row>
    <row r="24" spans="1:18" ht="20.25" customHeight="1" x14ac:dyDescent="0.35">
      <c r="A24" s="5518"/>
      <c r="C24" s="1224" t="s">
        <v>64</v>
      </c>
      <c r="D24" s="1163" t="s">
        <v>4432</v>
      </c>
      <c r="E24" s="1164" t="s">
        <v>187</v>
      </c>
      <c r="F24" s="1165" t="s">
        <v>4432</v>
      </c>
      <c r="G24" s="1166" t="s">
        <v>187</v>
      </c>
      <c r="H24" s="1163" t="s">
        <v>4432</v>
      </c>
      <c r="I24" s="1164" t="s">
        <v>187</v>
      </c>
      <c r="J24" s="1165" t="s">
        <v>4432</v>
      </c>
      <c r="K24" s="1166" t="s">
        <v>187</v>
      </c>
      <c r="L24" s="1183" t="s">
        <v>4437</v>
      </c>
      <c r="M24" s="1194" t="s">
        <v>4438</v>
      </c>
      <c r="O24" s="1198"/>
      <c r="P24" s="1177"/>
      <c r="Q24" s="1178"/>
      <c r="R24" s="1199"/>
    </row>
    <row r="25" spans="1:18" ht="20.25" customHeight="1" x14ac:dyDescent="0.35">
      <c r="A25" s="5518"/>
      <c r="C25" s="1224" t="s">
        <v>66</v>
      </c>
      <c r="D25" s="1163" t="s">
        <v>4432</v>
      </c>
      <c r="E25" s="1164" t="s">
        <v>570</v>
      </c>
      <c r="F25" s="1165" t="s">
        <v>4432</v>
      </c>
      <c r="G25" s="1166" t="s">
        <v>570</v>
      </c>
      <c r="H25" s="1163" t="s">
        <v>4432</v>
      </c>
      <c r="I25" s="1164" t="s">
        <v>570</v>
      </c>
      <c r="J25" s="1165" t="s">
        <v>4432</v>
      </c>
      <c r="K25" s="1166" t="s">
        <v>570</v>
      </c>
      <c r="L25" s="1183" t="s">
        <v>4437</v>
      </c>
      <c r="M25" s="1194" t="s">
        <v>4438</v>
      </c>
      <c r="O25" s="1198"/>
      <c r="P25" s="1177"/>
      <c r="Q25" s="1178"/>
      <c r="R25" s="1199"/>
    </row>
    <row r="26" spans="1:18" ht="20.25" customHeight="1" x14ac:dyDescent="0.35">
      <c r="A26" s="5518"/>
      <c r="C26" s="1224" t="s">
        <v>68</v>
      </c>
      <c r="D26" s="1163" t="s">
        <v>4432</v>
      </c>
      <c r="E26" s="1164" t="s">
        <v>575</v>
      </c>
      <c r="F26" s="1165" t="s">
        <v>4432</v>
      </c>
      <c r="G26" s="1166" t="s">
        <v>575</v>
      </c>
      <c r="H26" s="1163" t="s">
        <v>4432</v>
      </c>
      <c r="I26" s="1164" t="s">
        <v>575</v>
      </c>
      <c r="J26" s="1165" t="s">
        <v>4432</v>
      </c>
      <c r="K26" s="1166" t="s">
        <v>575</v>
      </c>
      <c r="L26" s="1183" t="s">
        <v>4437</v>
      </c>
      <c r="M26" s="1194" t="s">
        <v>4438</v>
      </c>
      <c r="O26" s="1198"/>
      <c r="P26" s="1177"/>
      <c r="Q26" s="1178"/>
      <c r="R26" s="1199"/>
    </row>
    <row r="27" spans="1:18" ht="20.25" customHeight="1" thickBot="1" x14ac:dyDescent="0.4">
      <c r="A27" s="5519"/>
      <c r="C27" s="1229" t="s">
        <v>70</v>
      </c>
      <c r="D27" s="1231" t="s">
        <v>4447</v>
      </c>
      <c r="E27" s="1232" t="s">
        <v>71</v>
      </c>
      <c r="F27" s="1231" t="s">
        <v>4447</v>
      </c>
      <c r="G27" s="1232" t="s">
        <v>71</v>
      </c>
      <c r="H27" s="1231" t="s">
        <v>4447</v>
      </c>
      <c r="I27" s="1232" t="s">
        <v>71</v>
      </c>
      <c r="J27" s="1231" t="s">
        <v>4447</v>
      </c>
      <c r="K27" s="1232" t="s">
        <v>71</v>
      </c>
      <c r="L27" s="1221" t="s">
        <v>4437</v>
      </c>
      <c r="M27" s="1195" t="s">
        <v>4438</v>
      </c>
      <c r="O27" s="1204"/>
      <c r="P27" s="1205"/>
      <c r="Q27" s="1206"/>
      <c r="R27" s="1207"/>
    </row>
    <row r="28" spans="1:18" ht="20.25" customHeight="1" thickTop="1" x14ac:dyDescent="0.35"/>
  </sheetData>
  <mergeCells count="12">
    <mergeCell ref="D1:E2"/>
    <mergeCell ref="A23:A27"/>
    <mergeCell ref="A9:A22"/>
    <mergeCell ref="A1:A2"/>
    <mergeCell ref="Q1:R2"/>
    <mergeCell ref="O1:P2"/>
    <mergeCell ref="L1:M2"/>
    <mergeCell ref="J1:K2"/>
    <mergeCell ref="H1:I2"/>
    <mergeCell ref="F1:G2"/>
    <mergeCell ref="C1:C2"/>
    <mergeCell ref="A3:A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E32D3-1E52-4983-90C4-2F69D566D72A}">
  <sheetPr>
    <tabColor theme="0" tint="-0.499984740745262"/>
  </sheetPr>
  <dimension ref="A1:R293"/>
  <sheetViews>
    <sheetView workbookViewId="0">
      <selection activeCell="D694" sqref="D694:D697"/>
    </sheetView>
  </sheetViews>
  <sheetFormatPr baseColWidth="10" defaultColWidth="0" defaultRowHeight="10.5" outlineLevelCol="1" x14ac:dyDescent="0.35"/>
  <cols>
    <col min="1" max="3" width="16.7265625" style="43" customWidth="1"/>
    <col min="4" max="4" width="60.7265625" style="44" customWidth="1"/>
    <col min="5" max="5" width="10.7265625" style="45" customWidth="1" outlineLevel="1"/>
    <col min="6" max="6" width="10.7265625" style="44" customWidth="1" outlineLevel="1"/>
    <col min="7" max="7" width="90.7265625" style="44" customWidth="1" outlineLevel="1"/>
    <col min="8" max="8" width="2.7265625" style="1" customWidth="1"/>
    <col min="9" max="12" width="10.7265625" style="44" customWidth="1"/>
    <col min="13" max="13" width="2.7265625" style="1" customWidth="1"/>
    <col min="14" max="14" width="30.7265625" style="44" customWidth="1"/>
    <col min="15" max="15" width="2.7265625" style="1" customWidth="1"/>
    <col min="16" max="18" width="0" style="1" hidden="1" customWidth="1"/>
    <col min="19" max="16384" width="10.81640625" style="1" hidden="1"/>
  </cols>
  <sheetData>
    <row r="1" spans="1:14" ht="18" customHeight="1" x14ac:dyDescent="0.35">
      <c r="A1" s="4932" t="s">
        <v>0</v>
      </c>
      <c r="B1" s="4933"/>
      <c r="C1" s="4933"/>
      <c r="D1" s="4933"/>
      <c r="E1" s="4933"/>
      <c r="F1" s="4933"/>
      <c r="G1" s="4934"/>
      <c r="I1" s="373"/>
      <c r="J1" s="334"/>
      <c r="K1" s="334"/>
      <c r="L1" s="335"/>
      <c r="N1" s="379"/>
    </row>
    <row r="2" spans="1:14" ht="18" customHeight="1" thickBot="1" x14ac:dyDescent="0.4">
      <c r="A2" s="370" t="s">
        <v>1</v>
      </c>
      <c r="B2" s="371" t="s">
        <v>2</v>
      </c>
      <c r="C2" s="372" t="s">
        <v>3</v>
      </c>
      <c r="D2" s="423" t="s">
        <v>4</v>
      </c>
      <c r="E2" s="374" t="s">
        <v>5</v>
      </c>
      <c r="F2" s="375" t="s">
        <v>6</v>
      </c>
      <c r="G2" s="376" t="s">
        <v>7</v>
      </c>
      <c r="I2" s="377" t="s">
        <v>8</v>
      </c>
      <c r="J2" s="377" t="s">
        <v>4448</v>
      </c>
      <c r="K2" s="377" t="s">
        <v>10</v>
      </c>
      <c r="L2" s="378" t="s">
        <v>11</v>
      </c>
      <c r="N2" s="380" t="s">
        <v>12</v>
      </c>
    </row>
    <row r="3" spans="1:14" ht="10" customHeight="1" thickTop="1" x14ac:dyDescent="0.35">
      <c r="A3" s="69"/>
      <c r="B3" s="69"/>
      <c r="C3" s="69"/>
      <c r="D3" s="1"/>
      <c r="E3" s="42"/>
      <c r="F3" s="1"/>
      <c r="G3" s="1"/>
      <c r="I3" s="1"/>
      <c r="J3" s="1"/>
      <c r="K3" s="1"/>
      <c r="L3" s="1"/>
      <c r="N3" s="1"/>
    </row>
    <row r="4" spans="1:14" ht="18" customHeight="1" x14ac:dyDescent="0.35">
      <c r="A4" s="4972" t="s">
        <v>72</v>
      </c>
      <c r="B4" s="4973"/>
      <c r="C4" s="381"/>
      <c r="D4" s="424"/>
      <c r="E4" s="382"/>
      <c r="F4" s="383"/>
      <c r="G4" s="384"/>
      <c r="I4" s="385"/>
      <c r="J4" s="385"/>
      <c r="K4" s="385"/>
      <c r="L4" s="386"/>
      <c r="N4" s="388"/>
    </row>
    <row r="5" spans="1:14" ht="18" customHeight="1" thickBot="1" x14ac:dyDescent="0.4">
      <c r="A5" s="4974"/>
      <c r="B5" s="4975"/>
      <c r="C5" s="216" t="s">
        <v>73</v>
      </c>
      <c r="D5" s="425" t="s">
        <v>74</v>
      </c>
      <c r="E5" s="217"/>
      <c r="F5" s="228" t="s">
        <v>75</v>
      </c>
      <c r="G5" s="219"/>
      <c r="I5" s="218"/>
      <c r="J5" s="218"/>
      <c r="K5" s="218"/>
      <c r="L5" s="387"/>
      <c r="N5" s="389"/>
    </row>
    <row r="6" spans="1:14" ht="10" customHeight="1" thickTop="1" x14ac:dyDescent="0.35">
      <c r="A6" s="69"/>
      <c r="B6" s="69"/>
      <c r="C6" s="69"/>
      <c r="D6" s="1"/>
      <c r="E6" s="42"/>
      <c r="F6" s="1"/>
      <c r="G6" s="1"/>
      <c r="I6" s="1"/>
      <c r="J6" s="1"/>
      <c r="K6" s="1"/>
      <c r="L6" s="1"/>
      <c r="N6" s="1"/>
    </row>
    <row r="7" spans="1:14" ht="18" customHeight="1" x14ac:dyDescent="0.35">
      <c r="A7" s="4985" t="s">
        <v>76</v>
      </c>
      <c r="B7" s="4950" t="s">
        <v>77</v>
      </c>
      <c r="C7" s="4967" t="s">
        <v>78</v>
      </c>
      <c r="D7" s="426" t="s">
        <v>530</v>
      </c>
      <c r="E7" s="390"/>
      <c r="F7" s="391" t="s">
        <v>16</v>
      </c>
      <c r="G7" s="392"/>
      <c r="I7" s="401"/>
      <c r="J7" s="401"/>
      <c r="K7" s="401"/>
      <c r="L7" s="402"/>
      <c r="N7" s="414"/>
    </row>
    <row r="8" spans="1:14" ht="18" customHeight="1" thickBot="1" x14ac:dyDescent="0.4">
      <c r="A8" s="4986"/>
      <c r="B8" s="4951"/>
      <c r="C8" s="4966"/>
      <c r="D8" s="427" t="s">
        <v>81</v>
      </c>
      <c r="E8" s="197"/>
      <c r="F8" s="229" t="s">
        <v>21</v>
      </c>
      <c r="G8" s="393"/>
      <c r="I8" s="198"/>
      <c r="J8" s="198"/>
      <c r="K8" s="198"/>
      <c r="L8" s="403"/>
      <c r="N8" s="415"/>
    </row>
    <row r="9" spans="1:14" ht="18" customHeight="1" thickTop="1" x14ac:dyDescent="0.35">
      <c r="A9" s="4986"/>
      <c r="B9" s="4951"/>
      <c r="C9" s="4968" t="s">
        <v>82</v>
      </c>
      <c r="D9" s="428" t="s">
        <v>83</v>
      </c>
      <c r="E9" s="82"/>
      <c r="F9" s="83" t="s">
        <v>16</v>
      </c>
      <c r="G9" s="394"/>
      <c r="I9" s="176"/>
      <c r="J9" s="176"/>
      <c r="K9" s="176"/>
      <c r="L9" s="404"/>
      <c r="N9" s="416"/>
    </row>
    <row r="10" spans="1:14" ht="18" customHeight="1" x14ac:dyDescent="0.35">
      <c r="A10" s="4986"/>
      <c r="B10" s="4951"/>
      <c r="C10" s="4968"/>
      <c r="D10" s="429" t="s">
        <v>84</v>
      </c>
      <c r="E10" s="84"/>
      <c r="F10" s="86" t="s">
        <v>16</v>
      </c>
      <c r="G10" s="87"/>
      <c r="I10" s="177"/>
      <c r="J10" s="177"/>
      <c r="K10" s="177"/>
      <c r="L10" s="405"/>
      <c r="N10" s="108"/>
    </row>
    <row r="11" spans="1:14" ht="18" customHeight="1" x14ac:dyDescent="0.35">
      <c r="A11" s="4986"/>
      <c r="B11" s="4951"/>
      <c r="C11" s="4968"/>
      <c r="D11" s="429" t="s">
        <v>86</v>
      </c>
      <c r="E11" s="84"/>
      <c r="F11" s="86" t="s">
        <v>16</v>
      </c>
      <c r="G11" s="87"/>
      <c r="I11" s="177"/>
      <c r="J11" s="177"/>
      <c r="K11" s="177"/>
      <c r="L11" s="405"/>
      <c r="N11" s="108"/>
    </row>
    <row r="12" spans="1:14" ht="18" customHeight="1" x14ac:dyDescent="0.35">
      <c r="A12" s="4986"/>
      <c r="B12" s="4951"/>
      <c r="C12" s="4968"/>
      <c r="D12" s="429" t="s">
        <v>88</v>
      </c>
      <c r="E12" s="84"/>
      <c r="F12" s="86" t="s">
        <v>16</v>
      </c>
      <c r="G12" s="87"/>
      <c r="I12" s="177"/>
      <c r="J12" s="177"/>
      <c r="K12" s="177"/>
      <c r="L12" s="405"/>
      <c r="N12" s="108"/>
    </row>
    <row r="13" spans="1:14" ht="18" customHeight="1" x14ac:dyDescent="0.35">
      <c r="A13" s="4986"/>
      <c r="B13" s="4951"/>
      <c r="C13" s="4978" t="s">
        <v>90</v>
      </c>
      <c r="D13" s="430" t="s">
        <v>2028</v>
      </c>
      <c r="E13" s="89"/>
      <c r="F13" s="90" t="s">
        <v>16</v>
      </c>
      <c r="G13" s="395"/>
      <c r="I13" s="178"/>
      <c r="J13" s="178"/>
      <c r="K13" s="178"/>
      <c r="L13" s="406"/>
      <c r="N13" s="417"/>
    </row>
    <row r="14" spans="1:14" ht="18" customHeight="1" x14ac:dyDescent="0.35">
      <c r="A14" s="4986"/>
      <c r="B14" s="4951"/>
      <c r="C14" s="4968"/>
      <c r="D14" s="429" t="s">
        <v>4449</v>
      </c>
      <c r="E14" s="84"/>
      <c r="F14" s="86" t="s">
        <v>16</v>
      </c>
      <c r="G14" s="87"/>
      <c r="I14" s="177"/>
      <c r="J14" s="177"/>
      <c r="K14" s="177"/>
      <c r="L14" s="405"/>
      <c r="N14" s="108"/>
    </row>
    <row r="15" spans="1:14" ht="18" customHeight="1" x14ac:dyDescent="0.35">
      <c r="A15" s="4986"/>
      <c r="B15" s="4951"/>
      <c r="C15" s="4979"/>
      <c r="D15" s="431" t="s">
        <v>96</v>
      </c>
      <c r="E15" s="92"/>
      <c r="F15" s="93" t="s">
        <v>16</v>
      </c>
      <c r="G15" s="94"/>
      <c r="I15" s="179"/>
      <c r="J15" s="179"/>
      <c r="K15" s="179"/>
      <c r="L15" s="407"/>
      <c r="N15" s="107"/>
    </row>
    <row r="16" spans="1:14" ht="18" customHeight="1" x14ac:dyDescent="0.35">
      <c r="A16" s="4986"/>
      <c r="B16" s="4951"/>
      <c r="C16" s="4978" t="s">
        <v>98</v>
      </c>
      <c r="D16" s="430" t="s">
        <v>99</v>
      </c>
      <c r="E16" s="89"/>
      <c r="F16" s="90" t="s">
        <v>16</v>
      </c>
      <c r="G16" s="395"/>
      <c r="I16" s="178"/>
      <c r="J16" s="178"/>
      <c r="K16" s="178"/>
      <c r="L16" s="406"/>
      <c r="N16" s="417"/>
    </row>
    <row r="17" spans="1:14" ht="18" customHeight="1" x14ac:dyDescent="0.35">
      <c r="A17" s="4986"/>
      <c r="B17" s="4951"/>
      <c r="C17" s="4968"/>
      <c r="D17" s="429" t="s">
        <v>100</v>
      </c>
      <c r="E17" s="84"/>
      <c r="F17" s="86" t="s">
        <v>16</v>
      </c>
      <c r="G17" s="87"/>
      <c r="I17" s="177"/>
      <c r="J17" s="177"/>
      <c r="K17" s="177"/>
      <c r="L17" s="405"/>
      <c r="N17" s="108"/>
    </row>
    <row r="18" spans="1:14" ht="18" customHeight="1" thickBot="1" x14ac:dyDescent="0.4">
      <c r="A18" s="4986"/>
      <c r="B18" s="4962"/>
      <c r="C18" s="4968"/>
      <c r="D18" s="429" t="s">
        <v>102</v>
      </c>
      <c r="E18" s="84"/>
      <c r="F18" s="86" t="s">
        <v>16</v>
      </c>
      <c r="G18" s="87"/>
      <c r="I18" s="177"/>
      <c r="J18" s="177"/>
      <c r="K18" s="177"/>
      <c r="L18" s="405"/>
      <c r="N18" s="108"/>
    </row>
    <row r="19" spans="1:14" ht="18" customHeight="1" x14ac:dyDescent="0.35">
      <c r="A19" s="4986"/>
      <c r="B19" s="4961" t="s">
        <v>104</v>
      </c>
      <c r="C19" s="4965" t="s">
        <v>78</v>
      </c>
      <c r="D19" s="432" t="s">
        <v>2036</v>
      </c>
      <c r="E19" s="200"/>
      <c r="F19" s="230" t="s">
        <v>16</v>
      </c>
      <c r="G19" s="396"/>
      <c r="I19" s="201"/>
      <c r="J19" s="201"/>
      <c r="K19" s="201"/>
      <c r="L19" s="408"/>
      <c r="N19" s="418"/>
    </row>
    <row r="20" spans="1:14" ht="18" customHeight="1" thickBot="1" x14ac:dyDescent="0.4">
      <c r="A20" s="4986"/>
      <c r="B20" s="4951"/>
      <c r="C20" s="4966"/>
      <c r="D20" s="427" t="s">
        <v>106</v>
      </c>
      <c r="E20" s="197"/>
      <c r="F20" s="229" t="s">
        <v>21</v>
      </c>
      <c r="G20" s="393"/>
      <c r="I20" s="198"/>
      <c r="J20" s="198"/>
      <c r="K20" s="198"/>
      <c r="L20" s="403"/>
      <c r="N20" s="415"/>
    </row>
    <row r="21" spans="1:14" ht="18" customHeight="1" thickTop="1" x14ac:dyDescent="0.35">
      <c r="A21" s="4986"/>
      <c r="B21" s="4951"/>
      <c r="C21" s="4968" t="s">
        <v>107</v>
      </c>
      <c r="D21" s="428" t="s">
        <v>108</v>
      </c>
      <c r="E21" s="82"/>
      <c r="F21" s="83" t="s">
        <v>16</v>
      </c>
      <c r="G21" s="394"/>
      <c r="I21" s="176"/>
      <c r="J21" s="176"/>
      <c r="K21" s="176"/>
      <c r="L21" s="404"/>
      <c r="N21" s="416"/>
    </row>
    <row r="22" spans="1:14" ht="18" customHeight="1" x14ac:dyDescent="0.35">
      <c r="A22" s="4986"/>
      <c r="B22" s="4951"/>
      <c r="C22" s="4968"/>
      <c r="D22" s="429" t="s">
        <v>109</v>
      </c>
      <c r="E22" s="84"/>
      <c r="F22" s="86" t="s">
        <v>16</v>
      </c>
      <c r="G22" s="87"/>
      <c r="I22" s="177"/>
      <c r="J22" s="177"/>
      <c r="K22" s="177"/>
      <c r="L22" s="405"/>
      <c r="N22" s="108"/>
    </row>
    <row r="23" spans="1:14" ht="18" customHeight="1" x14ac:dyDescent="0.35">
      <c r="A23" s="4986"/>
      <c r="B23" s="4951"/>
      <c r="C23" s="4979"/>
      <c r="D23" s="431" t="s">
        <v>111</v>
      </c>
      <c r="E23" s="92"/>
      <c r="F23" s="93" t="s">
        <v>16</v>
      </c>
      <c r="G23" s="94"/>
      <c r="I23" s="179"/>
      <c r="J23" s="179"/>
      <c r="K23" s="179"/>
      <c r="L23" s="407"/>
      <c r="N23" s="107"/>
    </row>
    <row r="24" spans="1:14" ht="18" customHeight="1" x14ac:dyDescent="0.35">
      <c r="A24" s="4986"/>
      <c r="B24" s="4951"/>
      <c r="C24" s="4968" t="s">
        <v>113</v>
      </c>
      <c r="D24" s="428" t="s">
        <v>2039</v>
      </c>
      <c r="E24" s="82"/>
      <c r="F24" s="83" t="s">
        <v>16</v>
      </c>
      <c r="G24" s="394"/>
      <c r="I24" s="176"/>
      <c r="J24" s="176"/>
      <c r="K24" s="176"/>
      <c r="L24" s="404"/>
      <c r="N24" s="416"/>
    </row>
    <row r="25" spans="1:14" ht="18" customHeight="1" x14ac:dyDescent="0.35">
      <c r="A25" s="4986"/>
      <c r="B25" s="4951"/>
      <c r="C25" s="4968"/>
      <c r="D25" s="429" t="s">
        <v>2040</v>
      </c>
      <c r="E25" s="84"/>
      <c r="F25" s="86" t="s">
        <v>16</v>
      </c>
      <c r="G25" s="87"/>
      <c r="I25" s="177"/>
      <c r="J25" s="177"/>
      <c r="K25" s="177"/>
      <c r="L25" s="405"/>
      <c r="N25" s="108"/>
    </row>
    <row r="26" spans="1:14" ht="18" customHeight="1" x14ac:dyDescent="0.35">
      <c r="A26" s="4986"/>
      <c r="B26" s="4951"/>
      <c r="C26" s="4968"/>
      <c r="D26" s="429" t="s">
        <v>117</v>
      </c>
      <c r="E26" s="84"/>
      <c r="F26" s="86" t="s">
        <v>16</v>
      </c>
      <c r="G26" s="87"/>
      <c r="I26" s="177"/>
      <c r="J26" s="177"/>
      <c r="K26" s="177"/>
      <c r="L26" s="405"/>
      <c r="N26" s="108"/>
    </row>
    <row r="27" spans="1:14" ht="18" customHeight="1" thickBot="1" x14ac:dyDescent="0.4">
      <c r="A27" s="4986"/>
      <c r="B27" s="4962"/>
      <c r="C27" s="4969"/>
      <c r="D27" s="433" t="s">
        <v>119</v>
      </c>
      <c r="E27" s="97"/>
      <c r="F27" s="98" t="s">
        <v>16</v>
      </c>
      <c r="G27" s="99"/>
      <c r="I27" s="181"/>
      <c r="J27" s="181"/>
      <c r="K27" s="181"/>
      <c r="L27" s="409"/>
      <c r="N27" s="109"/>
    </row>
    <row r="28" spans="1:14" ht="18" customHeight="1" thickBot="1" x14ac:dyDescent="0.4">
      <c r="A28" s="4986"/>
      <c r="B28" s="272"/>
      <c r="C28" s="220" t="s">
        <v>124</v>
      </c>
      <c r="D28" s="434" t="s">
        <v>4450</v>
      </c>
      <c r="E28" s="222"/>
      <c r="F28" s="231" t="s">
        <v>16</v>
      </c>
      <c r="G28" s="397"/>
      <c r="I28" s="223"/>
      <c r="J28" s="223"/>
      <c r="K28" s="223"/>
      <c r="L28" s="410"/>
      <c r="N28" s="419"/>
    </row>
    <row r="29" spans="1:14" ht="18" customHeight="1" x14ac:dyDescent="0.35">
      <c r="A29" s="4986"/>
      <c r="B29" s="4961" t="s">
        <v>126</v>
      </c>
      <c r="C29" s="4965" t="s">
        <v>78</v>
      </c>
      <c r="D29" s="435" t="s">
        <v>127</v>
      </c>
      <c r="E29" s="200"/>
      <c r="F29" s="230" t="s">
        <v>16</v>
      </c>
      <c r="G29" s="396"/>
      <c r="I29" s="201"/>
      <c r="J29" s="201"/>
      <c r="K29" s="201"/>
      <c r="L29" s="408"/>
      <c r="N29" s="418"/>
    </row>
    <row r="30" spans="1:14" ht="18" customHeight="1" thickBot="1" x14ac:dyDescent="0.4">
      <c r="A30" s="4986"/>
      <c r="B30" s="4951"/>
      <c r="C30" s="4966"/>
      <c r="D30" s="427" t="s">
        <v>128</v>
      </c>
      <c r="E30" s="197"/>
      <c r="F30" s="229" t="s">
        <v>21</v>
      </c>
      <c r="G30" s="393"/>
      <c r="I30" s="198"/>
      <c r="J30" s="198"/>
      <c r="K30" s="198"/>
      <c r="L30" s="403"/>
      <c r="N30" s="674"/>
    </row>
    <row r="31" spans="1:14" ht="18" customHeight="1" thickTop="1" x14ac:dyDescent="0.35">
      <c r="A31" s="4986"/>
      <c r="B31" s="4951"/>
      <c r="C31" s="4963"/>
      <c r="D31" s="429" t="s">
        <v>129</v>
      </c>
      <c r="E31" s="84"/>
      <c r="F31" s="86" t="s">
        <v>16</v>
      </c>
      <c r="G31" s="87"/>
      <c r="I31" s="177"/>
      <c r="J31" s="177"/>
      <c r="K31" s="177"/>
      <c r="L31" s="405"/>
      <c r="N31" s="108"/>
    </row>
    <row r="32" spans="1:14" ht="18" customHeight="1" x14ac:dyDescent="0.35">
      <c r="A32" s="4986"/>
      <c r="B32" s="4951"/>
      <c r="C32" s="4963"/>
      <c r="D32" s="429" t="s">
        <v>131</v>
      </c>
      <c r="E32" s="84"/>
      <c r="F32" s="86" t="s">
        <v>16</v>
      </c>
      <c r="G32" s="87"/>
      <c r="I32" s="177"/>
      <c r="J32" s="177"/>
      <c r="K32" s="177"/>
      <c r="L32" s="405"/>
      <c r="N32" s="108"/>
    </row>
    <row r="33" spans="1:14" ht="18" customHeight="1" thickBot="1" x14ac:dyDescent="0.4">
      <c r="A33" s="4986"/>
      <c r="B33" s="4962"/>
      <c r="C33" s="4964"/>
      <c r="D33" s="431" t="s">
        <v>133</v>
      </c>
      <c r="E33" s="92"/>
      <c r="F33" s="93" t="s">
        <v>16</v>
      </c>
      <c r="G33" s="94"/>
      <c r="I33" s="179"/>
      <c r="J33" s="179"/>
      <c r="K33" s="179"/>
      <c r="L33" s="407"/>
      <c r="N33" s="107"/>
    </row>
    <row r="34" spans="1:14" ht="18" customHeight="1" x14ac:dyDescent="0.35">
      <c r="A34" s="4986"/>
      <c r="B34" s="4961" t="s">
        <v>135</v>
      </c>
      <c r="C34" s="4965"/>
      <c r="D34" s="432" t="s">
        <v>136</v>
      </c>
      <c r="E34" s="200"/>
      <c r="F34" s="230" t="s">
        <v>16</v>
      </c>
      <c r="G34" s="396"/>
      <c r="I34" s="201"/>
      <c r="J34" s="201"/>
      <c r="K34" s="201"/>
      <c r="L34" s="408"/>
      <c r="N34" s="418"/>
    </row>
    <row r="35" spans="1:14" ht="18" customHeight="1" thickBot="1" x14ac:dyDescent="0.4">
      <c r="A35" s="4986"/>
      <c r="B35" s="4962"/>
      <c r="C35" s="4970"/>
      <c r="D35" s="437" t="s">
        <v>138</v>
      </c>
      <c r="E35" s="204"/>
      <c r="F35" s="232" t="s">
        <v>21</v>
      </c>
      <c r="G35" s="399"/>
      <c r="I35" s="205"/>
      <c r="J35" s="205"/>
      <c r="K35" s="205"/>
      <c r="L35" s="412"/>
      <c r="N35" s="421"/>
    </row>
    <row r="36" spans="1:14" ht="18" customHeight="1" thickBot="1" x14ac:dyDescent="0.4">
      <c r="A36" s="4987"/>
      <c r="B36" s="273" t="s">
        <v>139</v>
      </c>
      <c r="C36" s="274"/>
      <c r="D36" s="438" t="s">
        <v>140</v>
      </c>
      <c r="E36" s="290"/>
      <c r="F36" s="291" t="s">
        <v>16</v>
      </c>
      <c r="G36" s="400"/>
      <c r="I36" s="292"/>
      <c r="J36" s="292"/>
      <c r="K36" s="292"/>
      <c r="L36" s="413"/>
      <c r="N36" s="422"/>
    </row>
    <row r="37" spans="1:14" ht="10" customHeight="1" thickTop="1" x14ac:dyDescent="0.35">
      <c r="A37" s="69"/>
      <c r="B37" s="69"/>
      <c r="C37" s="69"/>
      <c r="D37" s="1"/>
      <c r="E37" s="42"/>
      <c r="F37" s="1"/>
      <c r="G37" s="1"/>
      <c r="I37" s="1"/>
      <c r="J37" s="1"/>
      <c r="K37" s="1"/>
      <c r="L37" s="1"/>
      <c r="N37" s="1"/>
    </row>
    <row r="38" spans="1:14" ht="18" customHeight="1" x14ac:dyDescent="0.35">
      <c r="A38" s="4935" t="s">
        <v>142</v>
      </c>
      <c r="B38" s="4953" t="s">
        <v>143</v>
      </c>
      <c r="C38" s="4967" t="s">
        <v>78</v>
      </c>
      <c r="D38" s="426" t="s">
        <v>144</v>
      </c>
      <c r="E38" s="390"/>
      <c r="F38" s="391" t="s">
        <v>16</v>
      </c>
      <c r="G38" s="392"/>
      <c r="I38" s="401"/>
      <c r="J38" s="401"/>
      <c r="K38" s="401"/>
      <c r="L38" s="402"/>
      <c r="N38" s="414"/>
    </row>
    <row r="39" spans="1:14" ht="18" customHeight="1" thickBot="1" x14ac:dyDescent="0.4">
      <c r="A39" s="4936"/>
      <c r="B39" s="4954"/>
      <c r="C39" s="4966"/>
      <c r="D39" s="427" t="s">
        <v>146</v>
      </c>
      <c r="E39" s="197"/>
      <c r="F39" s="229" t="s">
        <v>21</v>
      </c>
      <c r="G39" s="393"/>
      <c r="I39" s="198"/>
      <c r="J39" s="198"/>
      <c r="K39" s="198"/>
      <c r="L39" s="403"/>
      <c r="N39" s="674"/>
    </row>
    <row r="40" spans="1:14" ht="18" customHeight="1" thickTop="1" x14ac:dyDescent="0.35">
      <c r="A40" s="4936"/>
      <c r="B40" s="4954"/>
      <c r="C40" s="296"/>
      <c r="D40" s="724" t="s">
        <v>147</v>
      </c>
      <c r="E40" s="4"/>
      <c r="F40" s="5" t="s">
        <v>16</v>
      </c>
      <c r="G40" s="6"/>
      <c r="I40" s="183"/>
      <c r="J40" s="183"/>
      <c r="K40" s="183"/>
      <c r="L40" s="447"/>
      <c r="N40" s="457"/>
    </row>
    <row r="41" spans="1:14" ht="18" customHeight="1" x14ac:dyDescent="0.35">
      <c r="A41" s="4936"/>
      <c r="B41" s="4954"/>
      <c r="C41" s="296"/>
      <c r="D41" s="724" t="s">
        <v>4451</v>
      </c>
      <c r="E41" s="4"/>
      <c r="F41" s="5" t="s">
        <v>16</v>
      </c>
      <c r="G41" s="6"/>
      <c r="I41" s="183"/>
      <c r="J41" s="183"/>
      <c r="K41" s="183"/>
      <c r="L41" s="447"/>
      <c r="N41" s="457"/>
    </row>
    <row r="42" spans="1:14" ht="18" customHeight="1" x14ac:dyDescent="0.35">
      <c r="A42" s="4936"/>
      <c r="B42" s="4954"/>
      <c r="C42" s="296"/>
      <c r="D42" s="724" t="s">
        <v>151</v>
      </c>
      <c r="E42" s="4"/>
      <c r="F42" s="5" t="s">
        <v>16</v>
      </c>
      <c r="G42" s="6"/>
      <c r="I42" s="183"/>
      <c r="J42" s="183"/>
      <c r="K42" s="183"/>
      <c r="L42" s="447"/>
      <c r="N42" s="457"/>
    </row>
    <row r="43" spans="1:14" ht="18" customHeight="1" thickBot="1" x14ac:dyDescent="0.4">
      <c r="A43" s="4936"/>
      <c r="B43" s="4984"/>
      <c r="C43" s="307"/>
      <c r="D43" s="725" t="s">
        <v>4452</v>
      </c>
      <c r="E43" s="21"/>
      <c r="F43" s="22" t="s">
        <v>16</v>
      </c>
      <c r="G43" s="23"/>
      <c r="I43" s="184"/>
      <c r="J43" s="184"/>
      <c r="K43" s="184"/>
      <c r="L43" s="448"/>
      <c r="N43" s="458"/>
    </row>
    <row r="44" spans="1:14" ht="18" customHeight="1" x14ac:dyDescent="0.35">
      <c r="A44" s="4936"/>
      <c r="B44" s="4961" t="s">
        <v>155</v>
      </c>
      <c r="C44" s="4965"/>
      <c r="D44" s="432" t="s">
        <v>156</v>
      </c>
      <c r="E44" s="200"/>
      <c r="F44" s="230" t="s">
        <v>16</v>
      </c>
      <c r="G44" s="396"/>
      <c r="I44" s="201"/>
      <c r="J44" s="201"/>
      <c r="K44" s="201"/>
      <c r="L44" s="408"/>
      <c r="N44" s="418"/>
    </row>
    <row r="45" spans="1:14" ht="18" customHeight="1" thickBot="1" x14ac:dyDescent="0.4">
      <c r="A45" s="4936"/>
      <c r="B45" s="4962"/>
      <c r="C45" s="4970"/>
      <c r="D45" s="437" t="s">
        <v>158</v>
      </c>
      <c r="E45" s="204"/>
      <c r="F45" s="232" t="s">
        <v>21</v>
      </c>
      <c r="G45" s="399"/>
      <c r="I45" s="205"/>
      <c r="J45" s="205"/>
      <c r="K45" s="205"/>
      <c r="L45" s="412"/>
      <c r="N45" s="421"/>
    </row>
    <row r="46" spans="1:14" ht="18" customHeight="1" x14ac:dyDescent="0.35">
      <c r="A46" s="4936"/>
      <c r="B46" s="4961" t="s">
        <v>159</v>
      </c>
      <c r="C46" s="4965"/>
      <c r="D46" s="726" t="s">
        <v>160</v>
      </c>
      <c r="E46" s="207"/>
      <c r="F46" s="233" t="s">
        <v>16</v>
      </c>
      <c r="G46" s="440"/>
      <c r="I46" s="208"/>
      <c r="J46" s="208"/>
      <c r="K46" s="208"/>
      <c r="L46" s="449"/>
      <c r="N46" s="459"/>
    </row>
    <row r="47" spans="1:14" ht="18" customHeight="1" thickBot="1" x14ac:dyDescent="0.4">
      <c r="A47" s="4936"/>
      <c r="B47" s="4962"/>
      <c r="C47" s="4970"/>
      <c r="D47" s="437" t="s">
        <v>162</v>
      </c>
      <c r="E47" s="204"/>
      <c r="F47" s="232" t="s">
        <v>21</v>
      </c>
      <c r="G47" s="399"/>
      <c r="I47" s="205"/>
      <c r="J47" s="205"/>
      <c r="K47" s="205"/>
      <c r="L47" s="412"/>
      <c r="N47" s="421"/>
    </row>
    <row r="48" spans="1:14" ht="18" customHeight="1" x14ac:dyDescent="0.35">
      <c r="A48" s="4936"/>
      <c r="B48" s="4961" t="s">
        <v>163</v>
      </c>
      <c r="C48" s="4965" t="s">
        <v>78</v>
      </c>
      <c r="D48" s="727" t="s">
        <v>4453</v>
      </c>
      <c r="E48" s="210"/>
      <c r="F48" s="234" t="s">
        <v>16</v>
      </c>
      <c r="G48" s="212"/>
      <c r="I48" s="211"/>
      <c r="J48" s="211"/>
      <c r="K48" s="211"/>
      <c r="L48" s="450"/>
      <c r="N48" s="460"/>
    </row>
    <row r="49" spans="1:14" ht="18" customHeight="1" thickBot="1" x14ac:dyDescent="0.4">
      <c r="A49" s="4936"/>
      <c r="B49" s="4951"/>
      <c r="C49" s="4966"/>
      <c r="D49" s="728" t="s">
        <v>166</v>
      </c>
      <c r="E49" s="213"/>
      <c r="F49" s="235" t="s">
        <v>21</v>
      </c>
      <c r="G49" s="215"/>
      <c r="I49" s="214"/>
      <c r="J49" s="214"/>
      <c r="K49" s="214"/>
      <c r="L49" s="451"/>
      <c r="N49" s="461"/>
    </row>
    <row r="50" spans="1:14" ht="18" customHeight="1" thickTop="1" x14ac:dyDescent="0.35">
      <c r="A50" s="4936"/>
      <c r="B50" s="4951"/>
      <c r="C50" s="4958" t="s">
        <v>167</v>
      </c>
      <c r="D50" s="428" t="s">
        <v>168</v>
      </c>
      <c r="E50" s="82"/>
      <c r="F50" s="83" t="s">
        <v>16</v>
      </c>
      <c r="G50" s="394"/>
      <c r="I50" s="176"/>
      <c r="J50" s="176"/>
      <c r="K50" s="176"/>
      <c r="L50" s="404"/>
      <c r="N50" s="416"/>
    </row>
    <row r="51" spans="1:14" ht="18" customHeight="1" x14ac:dyDescent="0.35">
      <c r="A51" s="4936"/>
      <c r="B51" s="4951"/>
      <c r="C51" s="4958"/>
      <c r="D51" s="429" t="s">
        <v>4454</v>
      </c>
      <c r="E51" s="4"/>
      <c r="F51" s="5" t="s">
        <v>16</v>
      </c>
      <c r="G51" s="6"/>
      <c r="I51" s="183"/>
      <c r="J51" s="183"/>
      <c r="K51" s="183"/>
      <c r="L51" s="447"/>
      <c r="N51" s="457"/>
    </row>
    <row r="52" spans="1:14" ht="18" customHeight="1" x14ac:dyDescent="0.35">
      <c r="A52" s="4936"/>
      <c r="B52" s="4951"/>
      <c r="C52" s="4971"/>
      <c r="D52" s="729" t="s">
        <v>172</v>
      </c>
      <c r="E52" s="15"/>
      <c r="F52" s="16" t="s">
        <v>16</v>
      </c>
      <c r="G52" s="17"/>
      <c r="I52" s="185"/>
      <c r="J52" s="185"/>
      <c r="K52" s="185"/>
      <c r="L52" s="452"/>
      <c r="N52" s="462"/>
    </row>
    <row r="53" spans="1:14" ht="18" customHeight="1" x14ac:dyDescent="0.35">
      <c r="A53" s="4936"/>
      <c r="B53" s="4951"/>
      <c r="C53" s="169" t="s">
        <v>174</v>
      </c>
      <c r="D53" s="730" t="s">
        <v>175</v>
      </c>
      <c r="E53" s="224"/>
      <c r="F53" s="236" t="s">
        <v>16</v>
      </c>
      <c r="G53" s="441"/>
      <c r="I53" s="225"/>
      <c r="J53" s="225"/>
      <c r="K53" s="225"/>
      <c r="L53" s="453"/>
      <c r="N53" s="463"/>
    </row>
    <row r="54" spans="1:14" ht="18" customHeight="1" x14ac:dyDescent="0.35">
      <c r="A54" s="4936"/>
      <c r="B54" s="4951"/>
      <c r="C54" s="4967" t="s">
        <v>176</v>
      </c>
      <c r="D54" s="428" t="s">
        <v>177</v>
      </c>
      <c r="E54" s="82"/>
      <c r="F54" s="83" t="s">
        <v>16</v>
      </c>
      <c r="G54" s="394"/>
      <c r="I54" s="176"/>
      <c r="J54" s="176"/>
      <c r="K54" s="176"/>
      <c r="L54" s="404"/>
      <c r="N54" s="416"/>
    </row>
    <row r="55" spans="1:14" ht="18" customHeight="1" x14ac:dyDescent="0.35">
      <c r="A55" s="4936"/>
      <c r="B55" s="4951"/>
      <c r="C55" s="4958"/>
      <c r="D55" s="724" t="s">
        <v>179</v>
      </c>
      <c r="E55" s="4"/>
      <c r="F55" s="5" t="s">
        <v>16</v>
      </c>
      <c r="G55" s="6"/>
      <c r="I55" s="183"/>
      <c r="J55" s="183"/>
      <c r="K55" s="183"/>
      <c r="L55" s="447"/>
      <c r="N55" s="457"/>
    </row>
    <row r="56" spans="1:14" ht="18" customHeight="1" x14ac:dyDescent="0.35">
      <c r="A56" s="4936"/>
      <c r="B56" s="4951"/>
      <c r="C56" s="4958"/>
      <c r="D56" s="724" t="s">
        <v>181</v>
      </c>
      <c r="E56" s="4"/>
      <c r="F56" s="5" t="s">
        <v>16</v>
      </c>
      <c r="G56" s="442"/>
      <c r="I56" s="183"/>
      <c r="J56" s="183"/>
      <c r="K56" s="183"/>
      <c r="L56" s="447"/>
      <c r="N56" s="457"/>
    </row>
    <row r="57" spans="1:14" ht="18" customHeight="1" thickBot="1" x14ac:dyDescent="0.4">
      <c r="A57" s="4936"/>
      <c r="B57" s="4962"/>
      <c r="C57" s="4970"/>
      <c r="D57" s="725" t="s">
        <v>4455</v>
      </c>
      <c r="E57" s="21"/>
      <c r="F57" s="22" t="s">
        <v>16</v>
      </c>
      <c r="G57" s="23"/>
      <c r="I57" s="184"/>
      <c r="J57" s="184"/>
      <c r="K57" s="184"/>
      <c r="L57" s="448"/>
      <c r="N57" s="458"/>
    </row>
    <row r="58" spans="1:14" ht="18" customHeight="1" x14ac:dyDescent="0.35">
      <c r="A58" s="4936"/>
      <c r="B58" s="4976"/>
      <c r="C58" s="170" t="s">
        <v>185</v>
      </c>
      <c r="D58" s="731" t="s">
        <v>186</v>
      </c>
      <c r="E58" s="227"/>
      <c r="F58" s="95" t="s">
        <v>21</v>
      </c>
      <c r="G58" s="443"/>
      <c r="I58" s="180"/>
      <c r="J58" s="180"/>
      <c r="K58" s="180"/>
      <c r="L58" s="454"/>
      <c r="N58" s="464"/>
    </row>
    <row r="59" spans="1:14" ht="18" customHeight="1" thickBot="1" x14ac:dyDescent="0.4">
      <c r="A59" s="4936"/>
      <c r="B59" s="4977"/>
      <c r="C59" s="171" t="s">
        <v>187</v>
      </c>
      <c r="D59" s="732" t="s">
        <v>188</v>
      </c>
      <c r="E59" s="105"/>
      <c r="F59" s="100" t="s">
        <v>21</v>
      </c>
      <c r="G59" s="444"/>
      <c r="I59" s="182"/>
      <c r="J59" s="182"/>
      <c r="K59" s="182"/>
      <c r="L59" s="455"/>
      <c r="N59" s="465"/>
    </row>
    <row r="60" spans="1:14" ht="18" customHeight="1" x14ac:dyDescent="0.35">
      <c r="A60" s="4936"/>
      <c r="B60" s="4961" t="s">
        <v>189</v>
      </c>
      <c r="C60" s="4965" t="s">
        <v>78</v>
      </c>
      <c r="D60" s="432" t="s">
        <v>190</v>
      </c>
      <c r="E60" s="200"/>
      <c r="F60" s="230" t="s">
        <v>16</v>
      </c>
      <c r="G60" s="396"/>
      <c r="I60" s="201"/>
      <c r="J60" s="201"/>
      <c r="K60" s="201"/>
      <c r="L60" s="408"/>
      <c r="N60" s="418"/>
    </row>
    <row r="61" spans="1:14" ht="18" customHeight="1" thickBot="1" x14ac:dyDescent="0.4">
      <c r="A61" s="4936"/>
      <c r="B61" s="4951"/>
      <c r="C61" s="4966"/>
      <c r="D61" s="427" t="s">
        <v>191</v>
      </c>
      <c r="E61" s="197"/>
      <c r="F61" s="229" t="s">
        <v>21</v>
      </c>
      <c r="G61" s="393"/>
      <c r="I61" s="198"/>
      <c r="J61" s="198"/>
      <c r="K61" s="198"/>
      <c r="L61" s="403"/>
      <c r="N61" s="674"/>
    </row>
    <row r="62" spans="1:14" ht="18" customHeight="1" thickTop="1" x14ac:dyDescent="0.35">
      <c r="A62" s="4936"/>
      <c r="B62" s="4951"/>
      <c r="C62" s="4963"/>
      <c r="D62" s="724" t="s">
        <v>192</v>
      </c>
      <c r="E62" s="4"/>
      <c r="F62" s="5" t="s">
        <v>16</v>
      </c>
      <c r="G62" s="6"/>
      <c r="I62" s="183"/>
      <c r="J62" s="183"/>
      <c r="K62" s="183"/>
      <c r="L62" s="447"/>
      <c r="N62" s="457"/>
    </row>
    <row r="63" spans="1:14" ht="18" customHeight="1" thickBot="1" x14ac:dyDescent="0.4">
      <c r="A63" s="4936"/>
      <c r="B63" s="4962"/>
      <c r="C63" s="4964"/>
      <c r="D63" s="724" t="s">
        <v>194</v>
      </c>
      <c r="E63" s="4"/>
      <c r="F63" s="5" t="s">
        <v>16</v>
      </c>
      <c r="G63" s="6"/>
      <c r="I63" s="183"/>
      <c r="J63" s="183"/>
      <c r="K63" s="183"/>
      <c r="L63" s="447"/>
      <c r="N63" s="457"/>
    </row>
    <row r="64" spans="1:14" ht="18" customHeight="1" x14ac:dyDescent="0.35">
      <c r="A64" s="4936"/>
      <c r="B64" s="4961" t="s">
        <v>135</v>
      </c>
      <c r="C64" s="4965"/>
      <c r="D64" s="432" t="s">
        <v>196</v>
      </c>
      <c r="E64" s="200"/>
      <c r="F64" s="230" t="s">
        <v>16</v>
      </c>
      <c r="G64" s="396"/>
      <c r="I64" s="201"/>
      <c r="J64" s="201"/>
      <c r="K64" s="201"/>
      <c r="L64" s="408"/>
      <c r="N64" s="418"/>
    </row>
    <row r="65" spans="1:14" ht="18" customHeight="1" thickBot="1" x14ac:dyDescent="0.4">
      <c r="A65" s="4936"/>
      <c r="B65" s="4962"/>
      <c r="C65" s="4970"/>
      <c r="D65" s="437" t="s">
        <v>198</v>
      </c>
      <c r="E65" s="204"/>
      <c r="F65" s="232" t="s">
        <v>21</v>
      </c>
      <c r="G65" s="399"/>
      <c r="I65" s="205"/>
      <c r="J65" s="205"/>
      <c r="K65" s="205"/>
      <c r="L65" s="412"/>
      <c r="N65" s="421"/>
    </row>
    <row r="66" spans="1:14" ht="18" customHeight="1" thickBot="1" x14ac:dyDescent="0.4">
      <c r="A66" s="4937"/>
      <c r="B66" s="4988" t="s">
        <v>199</v>
      </c>
      <c r="C66" s="4989"/>
      <c r="D66" s="733" t="s">
        <v>4456</v>
      </c>
      <c r="E66" s="294"/>
      <c r="F66" s="101" t="s">
        <v>16</v>
      </c>
      <c r="G66" s="445"/>
      <c r="I66" s="295"/>
      <c r="J66" s="295"/>
      <c r="K66" s="295"/>
      <c r="L66" s="456"/>
      <c r="N66" s="467"/>
    </row>
    <row r="67" spans="1:14" ht="10" customHeight="1" thickTop="1" x14ac:dyDescent="0.35">
      <c r="A67" s="69"/>
      <c r="B67" s="69"/>
      <c r="C67" s="69"/>
      <c r="D67" s="1"/>
      <c r="E67" s="42"/>
      <c r="F67" s="1"/>
      <c r="G67" s="1"/>
      <c r="I67" s="1"/>
      <c r="J67" s="1"/>
      <c r="K67" s="1"/>
      <c r="L67" s="1"/>
      <c r="N67" s="1"/>
    </row>
    <row r="68" spans="1:14" ht="18" customHeight="1" x14ac:dyDescent="0.35">
      <c r="A68" s="4935" t="s">
        <v>202</v>
      </c>
      <c r="B68" s="4953"/>
      <c r="C68" s="4983"/>
      <c r="D68" s="734" t="s">
        <v>203</v>
      </c>
      <c r="E68" s="106"/>
      <c r="F68" s="142" t="s">
        <v>16</v>
      </c>
      <c r="G68" s="143"/>
      <c r="I68" s="468"/>
      <c r="J68" s="468"/>
      <c r="K68" s="468"/>
      <c r="L68" s="469"/>
      <c r="N68" s="471"/>
    </row>
    <row r="69" spans="1:14" ht="18" customHeight="1" x14ac:dyDescent="0.35">
      <c r="A69" s="4936"/>
      <c r="B69" s="4954"/>
      <c r="C69" s="4963"/>
      <c r="D69" s="735" t="s">
        <v>205</v>
      </c>
      <c r="E69" s="84"/>
      <c r="F69" s="86" t="s">
        <v>16</v>
      </c>
      <c r="G69" s="87"/>
      <c r="I69" s="177"/>
      <c r="J69" s="177"/>
      <c r="K69" s="177"/>
      <c r="L69" s="405"/>
      <c r="N69" s="472"/>
    </row>
    <row r="70" spans="1:14" ht="18" customHeight="1" thickBot="1" x14ac:dyDescent="0.4">
      <c r="A70" s="4980"/>
      <c r="B70" s="4984"/>
      <c r="C70" s="4964"/>
      <c r="D70" s="736" t="s">
        <v>207</v>
      </c>
      <c r="E70" s="97"/>
      <c r="F70" s="98" t="s">
        <v>16</v>
      </c>
      <c r="G70" s="99"/>
      <c r="I70" s="186"/>
      <c r="J70" s="186"/>
      <c r="K70" s="186"/>
      <c r="L70" s="470"/>
      <c r="N70" s="473"/>
    </row>
    <row r="71" spans="1:14" ht="18" customHeight="1" thickBot="1" x14ac:dyDescent="0.4">
      <c r="A71" s="4937" t="s">
        <v>209</v>
      </c>
      <c r="B71" s="4952"/>
      <c r="C71" s="4959"/>
      <c r="D71" s="737" t="s">
        <v>210</v>
      </c>
      <c r="E71" s="102"/>
      <c r="F71" s="103"/>
      <c r="G71" s="446"/>
      <c r="I71" s="186"/>
      <c r="J71" s="186"/>
      <c r="K71" s="186"/>
      <c r="L71" s="470"/>
      <c r="N71" s="473"/>
    </row>
    <row r="72" spans="1:14" ht="10" customHeight="1" thickTop="1" x14ac:dyDescent="0.35">
      <c r="A72" s="69"/>
      <c r="B72" s="69"/>
      <c r="C72" s="69"/>
      <c r="D72" s="1"/>
      <c r="E72" s="42"/>
      <c r="F72" s="1"/>
      <c r="G72" s="1"/>
      <c r="I72" s="1"/>
      <c r="J72" s="1"/>
      <c r="K72" s="1"/>
      <c r="L72" s="1"/>
      <c r="N72" s="1"/>
    </row>
    <row r="73" spans="1:14" ht="18" customHeight="1" x14ac:dyDescent="0.35">
      <c r="A73" s="4935" t="s">
        <v>212</v>
      </c>
      <c r="B73" s="4950" t="s">
        <v>213</v>
      </c>
      <c r="C73" s="4967" t="s">
        <v>214</v>
      </c>
      <c r="D73" s="426" t="s">
        <v>215</v>
      </c>
      <c r="E73" s="390"/>
      <c r="F73" s="391" t="s">
        <v>16</v>
      </c>
      <c r="G73" s="392"/>
      <c r="I73" s="401"/>
      <c r="J73" s="401"/>
      <c r="K73" s="401"/>
      <c r="L73" s="402"/>
      <c r="N73" s="414"/>
    </row>
    <row r="74" spans="1:14" ht="18" customHeight="1" x14ac:dyDescent="0.35">
      <c r="A74" s="4936"/>
      <c r="B74" s="4951"/>
      <c r="C74" s="4958"/>
      <c r="D74" s="436" t="s">
        <v>216</v>
      </c>
      <c r="E74" s="256"/>
      <c r="F74" s="257" t="s">
        <v>21</v>
      </c>
      <c r="G74" s="398"/>
      <c r="I74" s="258"/>
      <c r="J74" s="258"/>
      <c r="K74" s="258"/>
      <c r="L74" s="411"/>
      <c r="N74" s="420"/>
    </row>
    <row r="75" spans="1:14" ht="18" customHeight="1" x14ac:dyDescent="0.35">
      <c r="A75" s="4936"/>
      <c r="B75" s="4951"/>
      <c r="C75" s="4958"/>
      <c r="D75" s="724" t="s">
        <v>218</v>
      </c>
      <c r="E75" s="4"/>
      <c r="F75" s="5" t="s">
        <v>16</v>
      </c>
      <c r="G75" s="6"/>
      <c r="I75" s="183"/>
      <c r="J75" s="183"/>
      <c r="K75" s="183"/>
      <c r="L75" s="447"/>
      <c r="N75" s="457"/>
    </row>
    <row r="76" spans="1:14" ht="18" customHeight="1" x14ac:dyDescent="0.35">
      <c r="A76" s="4936"/>
      <c r="B76" s="4951"/>
      <c r="C76" s="4958"/>
      <c r="D76" s="729" t="s">
        <v>220</v>
      </c>
      <c r="E76" s="15"/>
      <c r="F76" s="16" t="s">
        <v>16</v>
      </c>
      <c r="G76" s="17"/>
      <c r="I76" s="185"/>
      <c r="J76" s="185"/>
      <c r="K76" s="185"/>
      <c r="L76" s="452"/>
      <c r="N76" s="462"/>
    </row>
    <row r="77" spans="1:14" ht="18" customHeight="1" x14ac:dyDescent="0.35">
      <c r="A77" s="4936"/>
      <c r="B77" s="4951"/>
      <c r="C77" s="4971"/>
      <c r="D77" s="738" t="s">
        <v>222</v>
      </c>
      <c r="E77" s="15"/>
      <c r="F77" s="16" t="s">
        <v>16</v>
      </c>
      <c r="G77" s="17"/>
      <c r="I77" s="185"/>
      <c r="J77" s="185"/>
      <c r="K77" s="185"/>
      <c r="L77" s="452"/>
      <c r="N77" s="462"/>
    </row>
    <row r="78" spans="1:14" ht="18" customHeight="1" x14ac:dyDescent="0.35">
      <c r="A78" s="4936"/>
      <c r="B78" s="4951"/>
      <c r="C78" s="4958" t="s">
        <v>224</v>
      </c>
      <c r="D78" s="739" t="s">
        <v>225</v>
      </c>
      <c r="E78" s="4"/>
      <c r="F78" s="5" t="s">
        <v>16</v>
      </c>
      <c r="G78" s="6"/>
      <c r="I78" s="183"/>
      <c r="J78" s="183"/>
      <c r="K78" s="183"/>
      <c r="L78" s="447"/>
      <c r="N78" s="457"/>
    </row>
    <row r="79" spans="1:14" ht="18" customHeight="1" x14ac:dyDescent="0.35">
      <c r="A79" s="4936"/>
      <c r="B79" s="4951"/>
      <c r="C79" s="4958"/>
      <c r="D79" s="739" t="s">
        <v>227</v>
      </c>
      <c r="E79" s="4"/>
      <c r="F79" s="5" t="s">
        <v>16</v>
      </c>
      <c r="G79" s="6"/>
      <c r="I79" s="183"/>
      <c r="J79" s="183"/>
      <c r="K79" s="183"/>
      <c r="L79" s="447"/>
      <c r="N79" s="457"/>
    </row>
    <row r="80" spans="1:14" ht="18" customHeight="1" x14ac:dyDescent="0.35">
      <c r="A80" s="4936"/>
      <c r="B80" s="4951"/>
      <c r="C80" s="172" t="s">
        <v>229</v>
      </c>
      <c r="D80" s="740" t="s">
        <v>230</v>
      </c>
      <c r="E80" s="248"/>
      <c r="F80" s="249" t="s">
        <v>16</v>
      </c>
      <c r="G80" s="630"/>
      <c r="I80" s="250"/>
      <c r="J80" s="250"/>
      <c r="K80" s="250"/>
      <c r="L80" s="613"/>
      <c r="N80" s="622"/>
    </row>
    <row r="81" spans="1:14" ht="18" customHeight="1" x14ac:dyDescent="0.35">
      <c r="A81" s="4936"/>
      <c r="B81" s="4951"/>
      <c r="C81" s="173" t="s">
        <v>231</v>
      </c>
      <c r="D81" s="741" t="s">
        <v>232</v>
      </c>
      <c r="E81" s="252"/>
      <c r="F81" s="253" t="s">
        <v>21</v>
      </c>
      <c r="G81" s="531"/>
      <c r="I81" s="254"/>
      <c r="J81" s="254"/>
      <c r="K81" s="254"/>
      <c r="L81" s="614"/>
      <c r="N81" s="623"/>
    </row>
    <row r="82" spans="1:14" ht="18" customHeight="1" x14ac:dyDescent="0.35">
      <c r="A82" s="4936"/>
      <c r="B82" s="4951"/>
      <c r="C82" s="300" t="s">
        <v>233</v>
      </c>
      <c r="D82" s="742" t="s">
        <v>234</v>
      </c>
      <c r="E82" s="357"/>
      <c r="F82" s="358" t="s">
        <v>16</v>
      </c>
      <c r="G82" s="359"/>
      <c r="I82" s="628"/>
      <c r="J82" s="628"/>
      <c r="K82" s="628"/>
      <c r="L82" s="629"/>
      <c r="N82" s="615"/>
    </row>
    <row r="83" spans="1:14" ht="18" customHeight="1" x14ac:dyDescent="0.35">
      <c r="A83" s="4936"/>
      <c r="B83" s="4951"/>
      <c r="C83" s="172" t="s">
        <v>236</v>
      </c>
      <c r="D83" s="740" t="s">
        <v>237</v>
      </c>
      <c r="E83" s="248"/>
      <c r="F83" s="249" t="s">
        <v>16</v>
      </c>
      <c r="G83" s="630"/>
      <c r="I83" s="250"/>
      <c r="J83" s="250"/>
      <c r="K83" s="250"/>
      <c r="L83" s="613"/>
      <c r="N83" s="622"/>
    </row>
    <row r="84" spans="1:14" ht="18" customHeight="1" x14ac:dyDescent="0.35">
      <c r="A84" s="4936"/>
      <c r="B84" s="4951"/>
      <c r="C84" s="173" t="s">
        <v>238</v>
      </c>
      <c r="D84" s="741" t="s">
        <v>239</v>
      </c>
      <c r="E84" s="252"/>
      <c r="F84" s="253" t="s">
        <v>21</v>
      </c>
      <c r="G84" s="531"/>
      <c r="I84" s="254"/>
      <c r="J84" s="254"/>
      <c r="K84" s="254"/>
      <c r="L84" s="614"/>
      <c r="N84" s="623"/>
    </row>
    <row r="85" spans="1:14" ht="18" customHeight="1" x14ac:dyDescent="0.35">
      <c r="A85" s="4936"/>
      <c r="B85" s="4951"/>
      <c r="C85" s="296" t="s">
        <v>240</v>
      </c>
      <c r="D85" s="739" t="s">
        <v>241</v>
      </c>
      <c r="E85" s="4"/>
      <c r="F85" s="5" t="s">
        <v>16</v>
      </c>
      <c r="G85" s="6"/>
      <c r="I85" s="183"/>
      <c r="J85" s="183"/>
      <c r="K85" s="183"/>
      <c r="L85" s="447"/>
      <c r="N85" s="457"/>
    </row>
    <row r="86" spans="1:14" ht="18" customHeight="1" x14ac:dyDescent="0.35">
      <c r="A86" s="4936"/>
      <c r="B86" s="4951"/>
      <c r="C86" s="4967" t="s">
        <v>243</v>
      </c>
      <c r="D86" s="743" t="s">
        <v>244</v>
      </c>
      <c r="E86" s="7"/>
      <c r="F86" s="8" t="s">
        <v>16</v>
      </c>
      <c r="G86" s="9"/>
      <c r="I86" s="187"/>
      <c r="J86" s="187"/>
      <c r="K86" s="187"/>
      <c r="L86" s="478"/>
      <c r="N86" s="490"/>
    </row>
    <row r="87" spans="1:14" ht="18" customHeight="1" x14ac:dyDescent="0.35">
      <c r="A87" s="4936"/>
      <c r="B87" s="4951"/>
      <c r="C87" s="4958"/>
      <c r="D87" s="739" t="s">
        <v>246</v>
      </c>
      <c r="E87" s="4"/>
      <c r="F87" s="5" t="s">
        <v>16</v>
      </c>
      <c r="G87" s="6"/>
      <c r="I87" s="183"/>
      <c r="J87" s="183"/>
      <c r="K87" s="183"/>
      <c r="L87" s="447"/>
      <c r="N87" s="457"/>
    </row>
    <row r="88" spans="1:14" ht="18" customHeight="1" x14ac:dyDescent="0.35">
      <c r="A88" s="4936"/>
      <c r="B88" s="4951"/>
      <c r="C88" s="172" t="s">
        <v>248</v>
      </c>
      <c r="D88" s="740" t="s">
        <v>249</v>
      </c>
      <c r="E88" s="248"/>
      <c r="F88" s="249" t="s">
        <v>16</v>
      </c>
      <c r="G88" s="630"/>
      <c r="I88" s="250"/>
      <c r="J88" s="250"/>
      <c r="K88" s="250"/>
      <c r="L88" s="613"/>
      <c r="N88" s="622"/>
    </row>
    <row r="89" spans="1:14" ht="18" customHeight="1" x14ac:dyDescent="0.35">
      <c r="A89" s="4936"/>
      <c r="B89" s="4951"/>
      <c r="C89" s="173" t="s">
        <v>250</v>
      </c>
      <c r="D89" s="741" t="s">
        <v>251</v>
      </c>
      <c r="E89" s="252"/>
      <c r="F89" s="253" t="s">
        <v>21</v>
      </c>
      <c r="G89" s="531"/>
      <c r="I89" s="254"/>
      <c r="J89" s="254"/>
      <c r="K89" s="254"/>
      <c r="L89" s="614"/>
      <c r="N89" s="623"/>
    </row>
    <row r="90" spans="1:14" ht="18" customHeight="1" x14ac:dyDescent="0.35">
      <c r="A90" s="4936"/>
      <c r="B90" s="4951"/>
      <c r="C90" s="297" t="s">
        <v>252</v>
      </c>
      <c r="D90" s="738" t="s">
        <v>253</v>
      </c>
      <c r="E90" s="15"/>
      <c r="F90" s="16" t="s">
        <v>16</v>
      </c>
      <c r="G90" s="17"/>
      <c r="I90" s="185"/>
      <c r="J90" s="185"/>
      <c r="K90" s="185"/>
      <c r="L90" s="452"/>
      <c r="N90" s="462"/>
    </row>
    <row r="91" spans="1:14" ht="18" customHeight="1" x14ac:dyDescent="0.35">
      <c r="A91" s="4936"/>
      <c r="B91" s="4951"/>
      <c r="C91" s="296" t="s">
        <v>4457</v>
      </c>
      <c r="D91" s="739" t="s">
        <v>4458</v>
      </c>
      <c r="E91" s="4"/>
      <c r="F91" s="5" t="s">
        <v>16</v>
      </c>
      <c r="G91" s="6"/>
      <c r="I91" s="183"/>
      <c r="J91" s="183"/>
      <c r="K91" s="183"/>
      <c r="L91" s="447"/>
      <c r="N91" s="457"/>
    </row>
    <row r="92" spans="1:14" ht="18" customHeight="1" x14ac:dyDescent="0.35">
      <c r="A92" s="4936"/>
      <c r="B92" s="4951"/>
      <c r="C92" s="172" t="s">
        <v>255</v>
      </c>
      <c r="D92" s="740" t="s">
        <v>256</v>
      </c>
      <c r="E92" s="248"/>
      <c r="F92" s="249" t="s">
        <v>16</v>
      </c>
      <c r="G92" s="630"/>
      <c r="I92" s="250"/>
      <c r="J92" s="250"/>
      <c r="K92" s="250"/>
      <c r="L92" s="613"/>
      <c r="N92" s="622"/>
    </row>
    <row r="93" spans="1:14" ht="18" customHeight="1" x14ac:dyDescent="0.35">
      <c r="A93" s="4936"/>
      <c r="B93" s="4951"/>
      <c r="C93" s="173" t="s">
        <v>257</v>
      </c>
      <c r="D93" s="741" t="s">
        <v>258</v>
      </c>
      <c r="E93" s="252"/>
      <c r="F93" s="253" t="s">
        <v>21</v>
      </c>
      <c r="G93" s="531"/>
      <c r="I93" s="254"/>
      <c r="J93" s="254"/>
      <c r="K93" s="254"/>
      <c r="L93" s="614"/>
      <c r="N93" s="623"/>
    </row>
    <row r="94" spans="1:14" ht="18" customHeight="1" x14ac:dyDescent="0.35">
      <c r="A94" s="4936"/>
      <c r="B94" s="4951"/>
      <c r="C94" s="297" t="s">
        <v>259</v>
      </c>
      <c r="D94" s="738" t="s">
        <v>260</v>
      </c>
      <c r="E94" s="15"/>
      <c r="F94" s="16" t="s">
        <v>16</v>
      </c>
      <c r="G94" s="17"/>
      <c r="I94" s="185"/>
      <c r="J94" s="185"/>
      <c r="K94" s="185"/>
      <c r="L94" s="452"/>
      <c r="N94" s="462"/>
    </row>
    <row r="95" spans="1:14" ht="18" customHeight="1" thickBot="1" x14ac:dyDescent="0.4">
      <c r="A95" s="4936"/>
      <c r="B95" s="4951"/>
      <c r="C95" s="278" t="s">
        <v>262</v>
      </c>
      <c r="D95" s="744" t="s">
        <v>263</v>
      </c>
      <c r="E95" s="46"/>
      <c r="F95" s="48" t="s">
        <v>16</v>
      </c>
      <c r="G95" s="49"/>
      <c r="I95" s="189"/>
      <c r="J95" s="189"/>
      <c r="K95" s="189"/>
      <c r="L95" s="480"/>
      <c r="N95" s="492"/>
    </row>
    <row r="96" spans="1:14" ht="18" customHeight="1" thickBot="1" x14ac:dyDescent="0.4">
      <c r="A96" s="4936"/>
      <c r="B96" s="4951"/>
      <c r="C96" s="276" t="s">
        <v>265</v>
      </c>
      <c r="D96" s="726" t="s">
        <v>266</v>
      </c>
      <c r="E96" s="207"/>
      <c r="F96" s="233" t="s">
        <v>16</v>
      </c>
      <c r="G96" s="440"/>
      <c r="I96" s="208"/>
      <c r="J96" s="208"/>
      <c r="K96" s="208"/>
      <c r="L96" s="449"/>
      <c r="N96" s="459"/>
    </row>
    <row r="97" spans="1:14" ht="18" customHeight="1" thickBot="1" x14ac:dyDescent="0.4">
      <c r="A97" s="4936"/>
      <c r="B97" s="4981" t="s">
        <v>268</v>
      </c>
      <c r="C97" s="4982"/>
      <c r="D97" s="432" t="s">
        <v>269</v>
      </c>
      <c r="E97" s="200"/>
      <c r="F97" s="230" t="s">
        <v>16</v>
      </c>
      <c r="G97" s="396"/>
      <c r="I97" s="201"/>
      <c r="J97" s="201"/>
      <c r="K97" s="201"/>
      <c r="L97" s="408"/>
      <c r="N97" s="418"/>
    </row>
    <row r="98" spans="1:14" ht="18" customHeight="1" x14ac:dyDescent="0.35">
      <c r="A98" s="4936"/>
      <c r="B98" s="4961" t="s">
        <v>271</v>
      </c>
      <c r="C98" s="299"/>
      <c r="D98" s="745" t="s">
        <v>272</v>
      </c>
      <c r="E98" s="238"/>
      <c r="F98" s="239" t="s">
        <v>16</v>
      </c>
      <c r="G98" s="474"/>
      <c r="I98" s="240"/>
      <c r="J98" s="240"/>
      <c r="K98" s="240"/>
      <c r="L98" s="481"/>
      <c r="N98" s="493"/>
    </row>
    <row r="99" spans="1:14" s="76" customFormat="1" ht="18" customHeight="1" thickBot="1" x14ac:dyDescent="0.4">
      <c r="A99" s="4936"/>
      <c r="B99" s="4962"/>
      <c r="C99" s="173" t="s">
        <v>273</v>
      </c>
      <c r="D99" s="732" t="s">
        <v>274</v>
      </c>
      <c r="E99" s="105"/>
      <c r="F99" s="100" t="s">
        <v>21</v>
      </c>
      <c r="G99" s="444"/>
      <c r="I99" s="191"/>
      <c r="J99" s="191"/>
      <c r="K99" s="191"/>
      <c r="L99" s="482"/>
      <c r="N99" s="465"/>
    </row>
    <row r="100" spans="1:14" ht="18" customHeight="1" x14ac:dyDescent="0.35">
      <c r="A100" s="4936"/>
      <c r="B100" s="4961" t="s">
        <v>275</v>
      </c>
      <c r="C100" s="4965" t="s">
        <v>276</v>
      </c>
      <c r="D100" s="746" t="s">
        <v>277</v>
      </c>
      <c r="E100" s="11"/>
      <c r="F100" s="12" t="s">
        <v>16</v>
      </c>
      <c r="G100" s="13"/>
      <c r="I100" s="190"/>
      <c r="J100" s="190"/>
      <c r="K100" s="190"/>
      <c r="L100" s="483"/>
      <c r="N100" s="494"/>
    </row>
    <row r="101" spans="1:14" ht="18" customHeight="1" x14ac:dyDescent="0.35">
      <c r="A101" s="4936"/>
      <c r="B101" s="4951"/>
      <c r="C101" s="4958"/>
      <c r="D101" s="739" t="s">
        <v>279</v>
      </c>
      <c r="E101" s="4"/>
      <c r="F101" s="5" t="s">
        <v>16</v>
      </c>
      <c r="G101" s="6"/>
      <c r="I101" s="183"/>
      <c r="J101" s="183"/>
      <c r="K101" s="183"/>
      <c r="L101" s="447"/>
      <c r="N101" s="457"/>
    </row>
    <row r="102" spans="1:14" ht="18" customHeight="1" x14ac:dyDescent="0.35">
      <c r="A102" s="4936"/>
      <c r="B102" s="4951"/>
      <c r="C102" s="4971"/>
      <c r="D102" s="739" t="s">
        <v>281</v>
      </c>
      <c r="E102" s="4"/>
      <c r="F102" s="5" t="s">
        <v>16</v>
      </c>
      <c r="G102" s="6"/>
      <c r="I102" s="183"/>
      <c r="J102" s="183"/>
      <c r="K102" s="183"/>
      <c r="L102" s="447"/>
      <c r="N102" s="457"/>
    </row>
    <row r="103" spans="1:14" ht="18" customHeight="1" x14ac:dyDescent="0.35">
      <c r="A103" s="4936"/>
      <c r="B103" s="4951"/>
      <c r="C103" s="4967" t="s">
        <v>283</v>
      </c>
      <c r="D103" s="743" t="s">
        <v>284</v>
      </c>
      <c r="E103" s="7"/>
      <c r="F103" s="8" t="s">
        <v>16</v>
      </c>
      <c r="G103" s="9"/>
      <c r="I103" s="187"/>
      <c r="J103" s="187"/>
      <c r="K103" s="187"/>
      <c r="L103" s="478"/>
      <c r="N103" s="490"/>
    </row>
    <row r="104" spans="1:14" ht="18" customHeight="1" x14ac:dyDescent="0.35">
      <c r="A104" s="4936"/>
      <c r="B104" s="4951"/>
      <c r="C104" s="4958"/>
      <c r="D104" s="739" t="s">
        <v>286</v>
      </c>
      <c r="E104" s="4"/>
      <c r="F104" s="5" t="s">
        <v>16</v>
      </c>
      <c r="G104" s="6"/>
      <c r="I104" s="183"/>
      <c r="J104" s="183"/>
      <c r="K104" s="183"/>
      <c r="L104" s="447"/>
      <c r="N104" s="457"/>
    </row>
    <row r="105" spans="1:14" ht="18" customHeight="1" x14ac:dyDescent="0.35">
      <c r="A105" s="4936"/>
      <c r="B105" s="4951"/>
      <c r="C105" s="4971"/>
      <c r="D105" s="738" t="s">
        <v>288</v>
      </c>
      <c r="E105" s="15"/>
      <c r="F105" s="16" t="s">
        <v>16</v>
      </c>
      <c r="G105" s="17"/>
      <c r="I105" s="185"/>
      <c r="J105" s="185"/>
      <c r="K105" s="185"/>
      <c r="L105" s="452"/>
      <c r="N105" s="462"/>
    </row>
    <row r="106" spans="1:14" ht="18" customHeight="1" thickBot="1" x14ac:dyDescent="0.4">
      <c r="A106" s="4936"/>
      <c r="B106" s="4962"/>
      <c r="C106" s="300" t="s">
        <v>290</v>
      </c>
      <c r="D106" s="726" t="s">
        <v>291</v>
      </c>
      <c r="E106" s="241"/>
      <c r="F106" s="242" t="s">
        <v>16</v>
      </c>
      <c r="G106" s="244"/>
      <c r="I106" s="243"/>
      <c r="J106" s="243"/>
      <c r="K106" s="243"/>
      <c r="L106" s="484"/>
      <c r="N106" s="495"/>
    </row>
    <row r="107" spans="1:14" ht="18" customHeight="1" x14ac:dyDescent="0.35">
      <c r="A107" s="4936"/>
      <c r="B107" s="4961" t="s">
        <v>293</v>
      </c>
      <c r="C107" s="4965"/>
      <c r="D107" s="432" t="s">
        <v>294</v>
      </c>
      <c r="E107" s="200"/>
      <c r="F107" s="230" t="s">
        <v>16</v>
      </c>
      <c r="G107" s="396"/>
      <c r="I107" s="201"/>
      <c r="J107" s="201"/>
      <c r="K107" s="201"/>
      <c r="L107" s="408"/>
      <c r="N107" s="418"/>
    </row>
    <row r="108" spans="1:14" s="76" customFormat="1" ht="18" customHeight="1" thickBot="1" x14ac:dyDescent="0.4">
      <c r="A108" s="4936"/>
      <c r="B108" s="4962"/>
      <c r="C108" s="4970"/>
      <c r="D108" s="747" t="s">
        <v>297</v>
      </c>
      <c r="E108" s="245" t="s">
        <v>296</v>
      </c>
      <c r="F108" s="232" t="s">
        <v>21</v>
      </c>
      <c r="G108" s="399"/>
      <c r="I108" s="246"/>
      <c r="J108" s="246"/>
      <c r="K108" s="246"/>
      <c r="L108" s="485"/>
      <c r="N108" s="496"/>
    </row>
    <row r="109" spans="1:14" ht="18" customHeight="1" x14ac:dyDescent="0.35">
      <c r="A109" s="4936"/>
      <c r="B109" s="4961" t="s">
        <v>298</v>
      </c>
      <c r="C109" s="4965" t="s">
        <v>299</v>
      </c>
      <c r="D109" s="746" t="s">
        <v>300</v>
      </c>
      <c r="E109" s="11"/>
      <c r="F109" s="12" t="s">
        <v>16</v>
      </c>
      <c r="G109" s="13"/>
      <c r="I109" s="190"/>
      <c r="J109" s="190"/>
      <c r="K109" s="190"/>
      <c r="L109" s="483"/>
      <c r="N109" s="494"/>
    </row>
    <row r="110" spans="1:14" ht="18" customHeight="1" x14ac:dyDescent="0.35">
      <c r="A110" s="4936"/>
      <c r="B110" s="4951"/>
      <c r="C110" s="4958"/>
      <c r="D110" s="739" t="s">
        <v>302</v>
      </c>
      <c r="E110" s="4"/>
      <c r="F110" s="5" t="s">
        <v>16</v>
      </c>
      <c r="G110" s="6"/>
      <c r="I110" s="183"/>
      <c r="J110" s="183"/>
      <c r="K110" s="183"/>
      <c r="L110" s="447"/>
      <c r="N110" s="457"/>
    </row>
    <row r="111" spans="1:14" ht="18" customHeight="1" x14ac:dyDescent="0.35">
      <c r="A111" s="4936"/>
      <c r="B111" s="4951"/>
      <c r="C111" s="4971"/>
      <c r="D111" s="739" t="s">
        <v>304</v>
      </c>
      <c r="E111" s="4"/>
      <c r="F111" s="5" t="s">
        <v>16</v>
      </c>
      <c r="G111" s="6"/>
      <c r="I111" s="183"/>
      <c r="J111" s="183"/>
      <c r="K111" s="183"/>
      <c r="L111" s="447"/>
      <c r="N111" s="457"/>
    </row>
    <row r="112" spans="1:14" ht="18" customHeight="1" x14ac:dyDescent="0.35">
      <c r="A112" s="4936"/>
      <c r="B112" s="4951"/>
      <c r="C112" s="4967" t="s">
        <v>306</v>
      </c>
      <c r="D112" s="743" t="s">
        <v>307</v>
      </c>
      <c r="E112" s="7"/>
      <c r="F112" s="8" t="s">
        <v>16</v>
      </c>
      <c r="G112" s="9"/>
      <c r="I112" s="187"/>
      <c r="J112" s="187"/>
      <c r="K112" s="187"/>
      <c r="L112" s="478"/>
      <c r="N112" s="490"/>
    </row>
    <row r="113" spans="1:14" ht="18" customHeight="1" x14ac:dyDescent="0.35">
      <c r="A113" s="4936"/>
      <c r="B113" s="4951"/>
      <c r="C113" s="4958"/>
      <c r="D113" s="739" t="s">
        <v>309</v>
      </c>
      <c r="E113" s="4"/>
      <c r="F113" s="5" t="s">
        <v>16</v>
      </c>
      <c r="G113" s="6"/>
      <c r="I113" s="183"/>
      <c r="J113" s="183"/>
      <c r="K113" s="183"/>
      <c r="L113" s="447"/>
      <c r="N113" s="457"/>
    </row>
    <row r="114" spans="1:14" ht="18" customHeight="1" x14ac:dyDescent="0.35">
      <c r="A114" s="4936"/>
      <c r="B114" s="4951"/>
      <c r="C114" s="4971"/>
      <c r="D114" s="738" t="s">
        <v>311</v>
      </c>
      <c r="E114" s="15"/>
      <c r="F114" s="16" t="s">
        <v>16</v>
      </c>
      <c r="G114" s="17"/>
      <c r="I114" s="185"/>
      <c r="J114" s="185"/>
      <c r="K114" s="185"/>
      <c r="L114" s="452"/>
      <c r="N114" s="462"/>
    </row>
    <row r="115" spans="1:14" ht="18" customHeight="1" thickBot="1" x14ac:dyDescent="0.4">
      <c r="A115" s="4936"/>
      <c r="B115" s="4962"/>
      <c r="C115" s="300" t="s">
        <v>313</v>
      </c>
      <c r="D115" s="726" t="s">
        <v>314</v>
      </c>
      <c r="E115" s="241"/>
      <c r="F115" s="242" t="s">
        <v>16</v>
      </c>
      <c r="G115" s="244"/>
      <c r="I115" s="243"/>
      <c r="J115" s="243"/>
      <c r="K115" s="243"/>
      <c r="L115" s="484"/>
      <c r="N115" s="495"/>
    </row>
    <row r="116" spans="1:14" ht="18" customHeight="1" x14ac:dyDescent="0.35">
      <c r="A116" s="4936"/>
      <c r="B116" s="4961" t="s">
        <v>252</v>
      </c>
      <c r="C116" s="4965"/>
      <c r="D116" s="746" t="s">
        <v>316</v>
      </c>
      <c r="E116" s="11"/>
      <c r="F116" s="12" t="s">
        <v>16</v>
      </c>
      <c r="G116" s="13"/>
      <c r="I116" s="190"/>
      <c r="J116" s="190"/>
      <c r="K116" s="190"/>
      <c r="L116" s="483"/>
      <c r="N116" s="494"/>
    </row>
    <row r="117" spans="1:14" ht="18" customHeight="1" thickBot="1" x14ac:dyDescent="0.4">
      <c r="A117" s="4936"/>
      <c r="B117" s="4962"/>
      <c r="C117" s="4970"/>
      <c r="D117" s="748" t="s">
        <v>318</v>
      </c>
      <c r="E117" s="21"/>
      <c r="F117" s="22" t="s">
        <v>16</v>
      </c>
      <c r="G117" s="23"/>
      <c r="I117" s="184"/>
      <c r="J117" s="184"/>
      <c r="K117" s="184"/>
      <c r="L117" s="448"/>
      <c r="N117" s="458"/>
    </row>
    <row r="118" spans="1:14" s="76" customFormat="1" ht="18" customHeight="1" x14ac:dyDescent="0.35">
      <c r="A118" s="4936"/>
      <c r="B118" s="275"/>
      <c r="C118" s="174" t="s">
        <v>50</v>
      </c>
      <c r="D118" s="749" t="s">
        <v>320</v>
      </c>
      <c r="E118" s="227"/>
      <c r="F118" s="95" t="s">
        <v>16</v>
      </c>
      <c r="G118" s="443"/>
      <c r="I118" s="255"/>
      <c r="J118" s="255"/>
      <c r="K118" s="255"/>
      <c r="L118" s="486"/>
      <c r="N118" s="464"/>
    </row>
    <row r="119" spans="1:14" s="76" customFormat="1" ht="18" customHeight="1" thickBot="1" x14ac:dyDescent="0.4">
      <c r="A119" s="4936"/>
      <c r="B119" s="277"/>
      <c r="C119" s="175" t="s">
        <v>321</v>
      </c>
      <c r="D119" s="732" t="s">
        <v>322</v>
      </c>
      <c r="E119" s="105"/>
      <c r="F119" s="100" t="s">
        <v>21</v>
      </c>
      <c r="G119" s="444"/>
      <c r="I119" s="191"/>
      <c r="J119" s="191"/>
      <c r="K119" s="191"/>
      <c r="L119" s="482"/>
      <c r="N119" s="465"/>
    </row>
    <row r="120" spans="1:14" ht="18" customHeight="1" x14ac:dyDescent="0.35">
      <c r="A120" s="4936"/>
      <c r="B120" s="4961" t="s">
        <v>323</v>
      </c>
      <c r="C120" s="4965"/>
      <c r="D120" s="750" t="s">
        <v>324</v>
      </c>
      <c r="E120" s="302"/>
      <c r="F120" s="303" t="s">
        <v>16</v>
      </c>
      <c r="G120" s="475"/>
      <c r="I120" s="304"/>
      <c r="J120" s="304"/>
      <c r="K120" s="304"/>
      <c r="L120" s="487"/>
      <c r="N120" s="497"/>
    </row>
    <row r="121" spans="1:14" s="76" customFormat="1" ht="18" customHeight="1" thickBot="1" x14ac:dyDescent="0.4">
      <c r="A121" s="4937"/>
      <c r="B121" s="4952"/>
      <c r="C121" s="4959"/>
      <c r="D121" s="751" t="s">
        <v>326</v>
      </c>
      <c r="E121" s="290" t="s">
        <v>325</v>
      </c>
      <c r="F121" s="305" t="s">
        <v>21</v>
      </c>
      <c r="G121" s="476"/>
      <c r="I121" s="306"/>
      <c r="J121" s="306"/>
      <c r="K121" s="306"/>
      <c r="L121" s="488"/>
      <c r="N121" s="498"/>
    </row>
    <row r="122" spans="1:14" ht="10" customHeight="1" thickTop="1" x14ac:dyDescent="0.35">
      <c r="A122" s="69"/>
      <c r="B122" s="69"/>
      <c r="C122" s="69"/>
      <c r="D122" s="1"/>
      <c r="E122" s="42"/>
      <c r="F122" s="1"/>
      <c r="G122" s="1"/>
      <c r="I122" s="1"/>
      <c r="J122" s="1"/>
      <c r="K122" s="1"/>
      <c r="L122" s="1"/>
      <c r="N122" s="1"/>
    </row>
    <row r="123" spans="1:14" s="76" customFormat="1" ht="18" customHeight="1" x14ac:dyDescent="0.35">
      <c r="A123" s="4935" t="s">
        <v>327</v>
      </c>
      <c r="B123" s="4950" t="s">
        <v>328</v>
      </c>
      <c r="C123" s="169" t="s">
        <v>248</v>
      </c>
      <c r="D123" s="752" t="s">
        <v>249</v>
      </c>
      <c r="E123" s="499" t="s">
        <v>329</v>
      </c>
      <c r="F123" s="499" t="s">
        <v>16</v>
      </c>
      <c r="G123" s="500"/>
      <c r="I123" s="508"/>
      <c r="J123" s="508"/>
      <c r="K123" s="508"/>
      <c r="L123" s="509"/>
      <c r="N123" s="518"/>
    </row>
    <row r="124" spans="1:14" ht="18" customHeight="1" x14ac:dyDescent="0.35">
      <c r="A124" s="4936"/>
      <c r="B124" s="4951"/>
      <c r="C124" s="4967" t="s">
        <v>330</v>
      </c>
      <c r="D124" s="810" t="s">
        <v>331</v>
      </c>
      <c r="E124" s="8" t="s">
        <v>332</v>
      </c>
      <c r="F124" s="8" t="s">
        <v>16</v>
      </c>
      <c r="G124" s="9"/>
      <c r="I124" s="187"/>
      <c r="J124" s="187"/>
      <c r="K124" s="187"/>
      <c r="L124" s="478"/>
      <c r="N124" s="490"/>
    </row>
    <row r="125" spans="1:14" ht="18" customHeight="1" x14ac:dyDescent="0.35">
      <c r="A125" s="4936"/>
      <c r="B125" s="4951"/>
      <c r="C125" s="4958"/>
      <c r="D125" s="724" t="s">
        <v>333</v>
      </c>
      <c r="E125" s="5" t="s">
        <v>334</v>
      </c>
      <c r="F125" s="5" t="s">
        <v>16</v>
      </c>
      <c r="G125" s="6"/>
      <c r="I125" s="183"/>
      <c r="J125" s="183"/>
      <c r="K125" s="183"/>
      <c r="L125" s="447"/>
      <c r="N125" s="457"/>
    </row>
    <row r="126" spans="1:14" ht="18" customHeight="1" x14ac:dyDescent="0.35">
      <c r="A126" s="4936"/>
      <c r="B126" s="4951"/>
      <c r="C126" s="4958"/>
      <c r="D126" s="724" t="s">
        <v>335</v>
      </c>
      <c r="E126" s="5" t="s">
        <v>336</v>
      </c>
      <c r="F126" s="5" t="s">
        <v>16</v>
      </c>
      <c r="G126" s="6"/>
      <c r="I126" s="183"/>
      <c r="J126" s="183"/>
      <c r="K126" s="183"/>
      <c r="L126" s="447"/>
      <c r="N126" s="457"/>
    </row>
    <row r="127" spans="1:14" ht="18" customHeight="1" x14ac:dyDescent="0.35">
      <c r="A127" s="4936"/>
      <c r="B127" s="4951"/>
      <c r="C127" s="4958"/>
      <c r="D127" s="812" t="s">
        <v>337</v>
      </c>
      <c r="E127" s="34" t="s">
        <v>338</v>
      </c>
      <c r="F127" s="34" t="s">
        <v>16</v>
      </c>
      <c r="G127" s="35"/>
      <c r="H127" s="632"/>
      <c r="I127" s="188"/>
      <c r="J127" s="188"/>
      <c r="K127" s="188"/>
      <c r="L127" s="479"/>
      <c r="M127" s="632"/>
      <c r="N127" s="491"/>
    </row>
    <row r="128" spans="1:14" ht="18" customHeight="1" x14ac:dyDescent="0.35">
      <c r="A128" s="4936"/>
      <c r="B128" s="4951"/>
      <c r="C128" s="4971"/>
      <c r="D128" s="811" t="s">
        <v>339</v>
      </c>
      <c r="E128" s="25" t="s">
        <v>340</v>
      </c>
      <c r="F128" s="25" t="s">
        <v>16</v>
      </c>
      <c r="G128" s="26"/>
      <c r="I128" s="192"/>
      <c r="J128" s="192"/>
      <c r="K128" s="192"/>
      <c r="L128" s="477"/>
      <c r="N128" s="489"/>
    </row>
    <row r="129" spans="1:14" s="76" customFormat="1" ht="18" customHeight="1" x14ac:dyDescent="0.35">
      <c r="A129" s="4936"/>
      <c r="B129" s="4951"/>
      <c r="C129" s="264" t="s">
        <v>341</v>
      </c>
      <c r="D129" s="753" t="s">
        <v>342</v>
      </c>
      <c r="E129" s="262" t="s">
        <v>343</v>
      </c>
      <c r="F129" s="262" t="s">
        <v>16</v>
      </c>
      <c r="G129" s="501"/>
      <c r="I129" s="263"/>
      <c r="J129" s="263"/>
      <c r="K129" s="263"/>
      <c r="L129" s="510"/>
      <c r="N129" s="519"/>
    </row>
    <row r="130" spans="1:14" ht="18" customHeight="1" x14ac:dyDescent="0.35">
      <c r="A130" s="4936"/>
      <c r="B130" s="4951"/>
      <c r="C130" s="4978" t="s">
        <v>344</v>
      </c>
      <c r="D130" s="810" t="s">
        <v>345</v>
      </c>
      <c r="E130" s="8" t="s">
        <v>346</v>
      </c>
      <c r="F130" s="8" t="s">
        <v>16</v>
      </c>
      <c r="G130" s="9"/>
      <c r="I130" s="187"/>
      <c r="J130" s="187"/>
      <c r="K130" s="187"/>
      <c r="L130" s="478"/>
      <c r="N130" s="490"/>
    </row>
    <row r="131" spans="1:14" ht="18" customHeight="1" x14ac:dyDescent="0.35">
      <c r="A131" s="4936"/>
      <c r="B131" s="4951"/>
      <c r="C131" s="4968"/>
      <c r="D131" s="724" t="s">
        <v>347</v>
      </c>
      <c r="E131" s="5" t="s">
        <v>348</v>
      </c>
      <c r="F131" s="5" t="s">
        <v>16</v>
      </c>
      <c r="G131" s="6"/>
      <c r="I131" s="183"/>
      <c r="J131" s="183"/>
      <c r="K131" s="183"/>
      <c r="L131" s="447"/>
      <c r="N131" s="457"/>
    </row>
    <row r="132" spans="1:14" ht="18" customHeight="1" x14ac:dyDescent="0.35">
      <c r="A132" s="4936"/>
      <c r="B132" s="4951"/>
      <c r="C132" s="4968"/>
      <c r="D132" s="724" t="s">
        <v>349</v>
      </c>
      <c r="E132" s="5" t="s">
        <v>350</v>
      </c>
      <c r="F132" s="5" t="s">
        <v>16</v>
      </c>
      <c r="G132" s="6"/>
      <c r="I132" s="183"/>
      <c r="J132" s="183"/>
      <c r="K132" s="183"/>
      <c r="L132" s="447"/>
      <c r="N132" s="457"/>
    </row>
    <row r="133" spans="1:14" ht="18" customHeight="1" x14ac:dyDescent="0.35">
      <c r="A133" s="4936"/>
      <c r="B133" s="4951"/>
      <c r="C133" s="4968"/>
      <c r="D133" s="724" t="s">
        <v>351</v>
      </c>
      <c r="E133" s="5" t="s">
        <v>352</v>
      </c>
      <c r="F133" s="5" t="s">
        <v>16</v>
      </c>
      <c r="G133" s="6"/>
      <c r="I133" s="183"/>
      <c r="J133" s="183"/>
      <c r="K133" s="183"/>
      <c r="L133" s="447"/>
      <c r="N133" s="457"/>
    </row>
    <row r="134" spans="1:14" ht="18" customHeight="1" x14ac:dyDescent="0.35">
      <c r="A134" s="4936"/>
      <c r="B134" s="4951"/>
      <c r="C134" s="4968"/>
      <c r="D134" s="724" t="s">
        <v>353</v>
      </c>
      <c r="E134" s="5" t="s">
        <v>354</v>
      </c>
      <c r="F134" s="5" t="s">
        <v>16</v>
      </c>
      <c r="G134" s="6"/>
      <c r="I134" s="183"/>
      <c r="J134" s="183"/>
      <c r="K134" s="183"/>
      <c r="L134" s="447"/>
      <c r="N134" s="457"/>
    </row>
    <row r="135" spans="1:14" ht="18" customHeight="1" x14ac:dyDescent="0.35">
      <c r="A135" s="4936"/>
      <c r="B135" s="4951"/>
      <c r="C135" s="4968"/>
      <c r="D135" s="724" t="s">
        <v>356</v>
      </c>
      <c r="E135" s="5" t="s">
        <v>357</v>
      </c>
      <c r="F135" s="5" t="s">
        <v>16</v>
      </c>
      <c r="G135" s="6"/>
      <c r="I135" s="183"/>
      <c r="J135" s="183"/>
      <c r="K135" s="183"/>
      <c r="L135" s="447"/>
      <c r="N135" s="457"/>
    </row>
    <row r="136" spans="1:14" ht="18" customHeight="1" x14ac:dyDescent="0.35">
      <c r="A136" s="4936"/>
      <c r="B136" s="4951"/>
      <c r="C136" s="4979"/>
      <c r="D136" s="729" t="s">
        <v>358</v>
      </c>
      <c r="E136" s="16" t="s">
        <v>359</v>
      </c>
      <c r="F136" s="16" t="s">
        <v>16</v>
      </c>
      <c r="G136" s="17"/>
      <c r="I136" s="185"/>
      <c r="J136" s="185"/>
      <c r="K136" s="185"/>
      <c r="L136" s="452"/>
      <c r="N136" s="462"/>
    </row>
    <row r="137" spans="1:14" ht="18" customHeight="1" thickBot="1" x14ac:dyDescent="0.4">
      <c r="A137" s="4936"/>
      <c r="B137" s="4962"/>
      <c r="C137" s="307" t="s">
        <v>361</v>
      </c>
      <c r="D137" s="757" t="s">
        <v>362</v>
      </c>
      <c r="E137" s="260" t="s">
        <v>363</v>
      </c>
      <c r="F137" s="260" t="s">
        <v>16</v>
      </c>
      <c r="G137" s="502"/>
      <c r="I137" s="261"/>
      <c r="J137" s="261"/>
      <c r="K137" s="261"/>
      <c r="L137" s="511"/>
      <c r="N137" s="520"/>
    </row>
    <row r="138" spans="1:14" ht="18" customHeight="1" x14ac:dyDescent="0.35">
      <c r="A138" s="4936"/>
      <c r="B138" s="4961" t="s">
        <v>364</v>
      </c>
      <c r="C138" s="4965" t="s">
        <v>365</v>
      </c>
      <c r="D138" s="813" t="s">
        <v>366</v>
      </c>
      <c r="E138" s="27" t="s">
        <v>367</v>
      </c>
      <c r="F138" s="27" t="s">
        <v>16</v>
      </c>
      <c r="G138" s="28"/>
      <c r="I138" s="193"/>
      <c r="J138" s="193"/>
      <c r="K138" s="193"/>
      <c r="L138" s="512"/>
      <c r="N138" s="521" t="s">
        <v>369</v>
      </c>
    </row>
    <row r="139" spans="1:14" ht="18" customHeight="1" x14ac:dyDescent="0.35">
      <c r="A139" s="4936"/>
      <c r="B139" s="4951"/>
      <c r="C139" s="4958"/>
      <c r="D139" s="724" t="s">
        <v>370</v>
      </c>
      <c r="E139" s="5" t="s">
        <v>371</v>
      </c>
      <c r="F139" s="5" t="s">
        <v>16</v>
      </c>
      <c r="G139" s="6"/>
      <c r="I139" s="183"/>
      <c r="J139" s="183"/>
      <c r="K139" s="183"/>
      <c r="L139" s="447"/>
      <c r="N139" s="457"/>
    </row>
    <row r="140" spans="1:14" ht="18" customHeight="1" x14ac:dyDescent="0.35">
      <c r="A140" s="4936"/>
      <c r="B140" s="4951"/>
      <c r="C140" s="4958"/>
      <c r="D140" s="724" t="s">
        <v>372</v>
      </c>
      <c r="E140" s="5" t="s">
        <v>373</v>
      </c>
      <c r="F140" s="5" t="s">
        <v>16</v>
      </c>
      <c r="G140" s="6"/>
      <c r="I140" s="183"/>
      <c r="J140" s="183"/>
      <c r="K140" s="183"/>
      <c r="L140" s="447"/>
      <c r="N140" s="457"/>
    </row>
    <row r="141" spans="1:14" ht="18" customHeight="1" x14ac:dyDescent="0.35">
      <c r="A141" s="4936"/>
      <c r="B141" s="4951"/>
      <c r="C141" s="4958"/>
      <c r="D141" s="724" t="s">
        <v>374</v>
      </c>
      <c r="E141" s="5" t="s">
        <v>375</v>
      </c>
      <c r="F141" s="5" t="s">
        <v>16</v>
      </c>
      <c r="G141" s="6"/>
      <c r="I141" s="183"/>
      <c r="J141" s="183"/>
      <c r="K141" s="183"/>
      <c r="L141" s="447"/>
      <c r="N141" s="457"/>
    </row>
    <row r="142" spans="1:14" ht="18" customHeight="1" x14ac:dyDescent="0.35">
      <c r="A142" s="4936"/>
      <c r="B142" s="4951"/>
      <c r="C142" s="4971"/>
      <c r="D142" s="729" t="s">
        <v>376</v>
      </c>
      <c r="E142" s="16" t="s">
        <v>377</v>
      </c>
      <c r="F142" s="16" t="s">
        <v>16</v>
      </c>
      <c r="G142" s="17"/>
      <c r="I142" s="185"/>
      <c r="J142" s="185"/>
      <c r="K142" s="185"/>
      <c r="L142" s="452"/>
      <c r="N142" s="462"/>
    </row>
    <row r="143" spans="1:14" ht="18" customHeight="1" thickBot="1" x14ac:dyDescent="0.4">
      <c r="A143" s="4936"/>
      <c r="B143" s="4962"/>
      <c r="C143" s="307" t="s">
        <v>361</v>
      </c>
      <c r="D143" s="757" t="s">
        <v>378</v>
      </c>
      <c r="E143" s="260" t="s">
        <v>379</v>
      </c>
      <c r="F143" s="260" t="s">
        <v>16</v>
      </c>
      <c r="G143" s="502"/>
      <c r="I143" s="261"/>
      <c r="J143" s="261"/>
      <c r="K143" s="261"/>
      <c r="L143" s="511"/>
      <c r="N143" s="520"/>
    </row>
    <row r="144" spans="1:14" ht="18" customHeight="1" thickBot="1" x14ac:dyDescent="0.4">
      <c r="A144" s="4936"/>
      <c r="B144" s="5546" t="s">
        <v>380</v>
      </c>
      <c r="C144" s="5547"/>
      <c r="D144" s="758" t="s">
        <v>381</v>
      </c>
      <c r="E144" s="270" t="s">
        <v>382</v>
      </c>
      <c r="F144" s="270" t="s">
        <v>16</v>
      </c>
      <c r="G144" s="503"/>
      <c r="I144" s="271"/>
      <c r="J144" s="271"/>
      <c r="K144" s="271"/>
      <c r="L144" s="513"/>
      <c r="N144" s="522"/>
    </row>
    <row r="145" spans="1:14" ht="18" customHeight="1" x14ac:dyDescent="0.35">
      <c r="A145" s="4936"/>
      <c r="B145" s="4961" t="s">
        <v>383</v>
      </c>
      <c r="C145" s="4965" t="s">
        <v>384</v>
      </c>
      <c r="D145" s="814" t="s">
        <v>385</v>
      </c>
      <c r="E145" s="12" t="s">
        <v>386</v>
      </c>
      <c r="F145" s="12" t="s">
        <v>16</v>
      </c>
      <c r="G145" s="13"/>
      <c r="I145" s="190"/>
      <c r="J145" s="190"/>
      <c r="K145" s="190"/>
      <c r="L145" s="483"/>
      <c r="N145" s="494"/>
    </row>
    <row r="146" spans="1:14" ht="18" customHeight="1" x14ac:dyDescent="0.35">
      <c r="A146" s="4936"/>
      <c r="B146" s="4951"/>
      <c r="C146" s="4958"/>
      <c r="D146" s="724" t="s">
        <v>388</v>
      </c>
      <c r="E146" s="5" t="s">
        <v>389</v>
      </c>
      <c r="F146" s="5" t="s">
        <v>16</v>
      </c>
      <c r="G146" s="6"/>
      <c r="I146" s="183"/>
      <c r="J146" s="183"/>
      <c r="K146" s="183"/>
      <c r="L146" s="447"/>
      <c r="N146" s="457"/>
    </row>
    <row r="147" spans="1:14" ht="18" customHeight="1" x14ac:dyDescent="0.35">
      <c r="A147" s="4936"/>
      <c r="B147" s="4951"/>
      <c r="C147" s="4958"/>
      <c r="D147" s="724" t="s">
        <v>391</v>
      </c>
      <c r="E147" s="5" t="s">
        <v>392</v>
      </c>
      <c r="F147" s="5" t="s">
        <v>16</v>
      </c>
      <c r="G147" s="442"/>
      <c r="I147" s="183"/>
      <c r="J147" s="183"/>
      <c r="K147" s="183"/>
      <c r="L147" s="447"/>
      <c r="N147" s="457"/>
    </row>
    <row r="148" spans="1:14" ht="18" customHeight="1" x14ac:dyDescent="0.35">
      <c r="A148" s="4936"/>
      <c r="B148" s="4951"/>
      <c r="C148" s="4958"/>
      <c r="D148" s="724" t="s">
        <v>393</v>
      </c>
      <c r="E148" s="5" t="s">
        <v>394</v>
      </c>
      <c r="F148" s="5" t="s">
        <v>16</v>
      </c>
      <c r="G148" s="6"/>
      <c r="I148" s="183"/>
      <c r="J148" s="183"/>
      <c r="K148" s="183"/>
      <c r="L148" s="447"/>
      <c r="N148" s="457"/>
    </row>
    <row r="149" spans="1:14" ht="18" customHeight="1" x14ac:dyDescent="0.35">
      <c r="A149" s="4936"/>
      <c r="B149" s="4951"/>
      <c r="C149" s="4958"/>
      <c r="D149" s="724" t="s">
        <v>396</v>
      </c>
      <c r="E149" s="5" t="s">
        <v>397</v>
      </c>
      <c r="F149" s="5" t="s">
        <v>16</v>
      </c>
      <c r="G149" s="6"/>
      <c r="I149" s="183"/>
      <c r="J149" s="183"/>
      <c r="K149" s="183"/>
      <c r="L149" s="447"/>
      <c r="N149" s="457"/>
    </row>
    <row r="150" spans="1:14" ht="18" customHeight="1" x14ac:dyDescent="0.35">
      <c r="A150" s="4936"/>
      <c r="B150" s="4951"/>
      <c r="C150" s="4958"/>
      <c r="D150" s="724" t="s">
        <v>399</v>
      </c>
      <c r="E150" s="5" t="s">
        <v>400</v>
      </c>
      <c r="F150" s="5" t="s">
        <v>16</v>
      </c>
      <c r="G150" s="6"/>
      <c r="I150" s="183"/>
      <c r="J150" s="183"/>
      <c r="K150" s="183"/>
      <c r="L150" s="447"/>
      <c r="N150" s="457"/>
    </row>
    <row r="151" spans="1:14" ht="18" customHeight="1" x14ac:dyDescent="0.35">
      <c r="A151" s="4936"/>
      <c r="B151" s="4951"/>
      <c r="C151" s="4971"/>
      <c r="D151" s="729" t="s">
        <v>401</v>
      </c>
      <c r="E151" s="16" t="s">
        <v>402</v>
      </c>
      <c r="F151" s="16" t="s">
        <v>16</v>
      </c>
      <c r="G151" s="17"/>
      <c r="I151" s="185"/>
      <c r="J151" s="185"/>
      <c r="K151" s="185"/>
      <c r="L151" s="452"/>
      <c r="N151" s="462"/>
    </row>
    <row r="152" spans="1:14" ht="18" customHeight="1" thickBot="1" x14ac:dyDescent="0.4">
      <c r="A152" s="4936"/>
      <c r="B152" s="4962"/>
      <c r="C152" s="278" t="s">
        <v>361</v>
      </c>
      <c r="D152" s="757" t="s">
        <v>404</v>
      </c>
      <c r="E152" s="260" t="s">
        <v>405</v>
      </c>
      <c r="F152" s="260" t="s">
        <v>16</v>
      </c>
      <c r="G152" s="502"/>
      <c r="I152" s="261"/>
      <c r="J152" s="261"/>
      <c r="K152" s="261"/>
      <c r="L152" s="511"/>
      <c r="N152" s="520"/>
    </row>
    <row r="153" spans="1:14" ht="18" customHeight="1" thickBot="1" x14ac:dyDescent="0.4">
      <c r="A153" s="4936"/>
      <c r="B153" s="308" t="s">
        <v>406</v>
      </c>
      <c r="C153" s="309"/>
      <c r="D153" s="759" t="s">
        <v>407</v>
      </c>
      <c r="E153" s="268" t="s">
        <v>408</v>
      </c>
      <c r="F153" s="268" t="s">
        <v>16</v>
      </c>
      <c r="G153" s="504"/>
      <c r="I153" s="269"/>
      <c r="J153" s="269"/>
      <c r="K153" s="269"/>
      <c r="L153" s="514"/>
      <c r="N153" s="523"/>
    </row>
    <row r="154" spans="1:14" ht="18" customHeight="1" thickTop="1" x14ac:dyDescent="0.35">
      <c r="A154" s="4936"/>
      <c r="B154" s="4956" t="s">
        <v>409</v>
      </c>
      <c r="C154" s="310" t="s">
        <v>410</v>
      </c>
      <c r="D154" s="760" t="s">
        <v>411</v>
      </c>
      <c r="E154" s="315" t="s">
        <v>412</v>
      </c>
      <c r="F154" s="315" t="s">
        <v>16</v>
      </c>
      <c r="G154" s="505"/>
      <c r="I154" s="316"/>
      <c r="J154" s="316"/>
      <c r="K154" s="316"/>
      <c r="L154" s="515"/>
      <c r="N154" s="524"/>
    </row>
    <row r="155" spans="1:14" ht="18" customHeight="1" x14ac:dyDescent="0.35">
      <c r="A155" s="4936"/>
      <c r="B155" s="4951"/>
      <c r="C155" s="4958" t="s">
        <v>414</v>
      </c>
      <c r="D155" s="761" t="s">
        <v>415</v>
      </c>
      <c r="E155" s="265" t="s">
        <v>416</v>
      </c>
      <c r="F155" s="265" t="s">
        <v>16</v>
      </c>
      <c r="G155" s="506"/>
      <c r="I155" s="266"/>
      <c r="J155" s="266"/>
      <c r="K155" s="266"/>
      <c r="L155" s="516"/>
      <c r="N155" s="525"/>
    </row>
    <row r="156" spans="1:14" ht="18" customHeight="1" x14ac:dyDescent="0.35">
      <c r="A156" s="4936"/>
      <c r="B156" s="4951"/>
      <c r="C156" s="4958"/>
      <c r="D156" s="724" t="s">
        <v>418</v>
      </c>
      <c r="E156" s="5" t="s">
        <v>419</v>
      </c>
      <c r="F156" s="5" t="s">
        <v>16</v>
      </c>
      <c r="G156" s="6"/>
      <c r="I156" s="183"/>
      <c r="J156" s="183"/>
      <c r="K156" s="183"/>
      <c r="L156" s="447"/>
      <c r="N156" s="457"/>
    </row>
    <row r="157" spans="1:14" ht="18" customHeight="1" x14ac:dyDescent="0.35">
      <c r="A157" s="4936"/>
      <c r="B157" s="4951"/>
      <c r="C157" s="4971"/>
      <c r="D157" s="729" t="s">
        <v>421</v>
      </c>
      <c r="E157" s="16" t="s">
        <v>422</v>
      </c>
      <c r="F157" s="16" t="s">
        <v>16</v>
      </c>
      <c r="G157" s="17"/>
      <c r="I157" s="185"/>
      <c r="J157" s="185"/>
      <c r="K157" s="185"/>
      <c r="L157" s="452"/>
      <c r="N157" s="462"/>
    </row>
    <row r="158" spans="1:14" ht="18" customHeight="1" thickBot="1" x14ac:dyDescent="0.4">
      <c r="A158" s="4937"/>
      <c r="B158" s="4952"/>
      <c r="C158" s="311" t="s">
        <v>361</v>
      </c>
      <c r="D158" s="762" t="s">
        <v>424</v>
      </c>
      <c r="E158" s="313" t="s">
        <v>425</v>
      </c>
      <c r="F158" s="313" t="s">
        <v>16</v>
      </c>
      <c r="G158" s="507"/>
      <c r="I158" s="314"/>
      <c r="J158" s="314"/>
      <c r="K158" s="314"/>
      <c r="L158" s="517"/>
      <c r="N158" s="526"/>
    </row>
    <row r="159" spans="1:14" ht="10" customHeight="1" thickTop="1" x14ac:dyDescent="0.35">
      <c r="A159" s="69"/>
      <c r="B159" s="69"/>
      <c r="C159" s="69"/>
      <c r="D159" s="1"/>
      <c r="E159" s="42"/>
      <c r="F159" s="1"/>
      <c r="G159" s="1"/>
      <c r="I159" s="1"/>
      <c r="J159" s="1"/>
      <c r="K159" s="1"/>
      <c r="L159" s="1"/>
      <c r="N159" s="1"/>
    </row>
    <row r="160" spans="1:14" ht="18" customHeight="1" x14ac:dyDescent="0.35">
      <c r="A160" s="5188" t="s">
        <v>4459</v>
      </c>
      <c r="B160" s="5191" t="s">
        <v>4460</v>
      </c>
      <c r="C160" s="75"/>
      <c r="D160" s="754" t="s">
        <v>4461</v>
      </c>
      <c r="E160" s="29"/>
      <c r="F160" s="8" t="s">
        <v>21</v>
      </c>
      <c r="G160" s="9"/>
      <c r="I160" s="187"/>
      <c r="J160" s="187"/>
      <c r="K160" s="187"/>
      <c r="L160" s="478"/>
      <c r="N160" s="490"/>
    </row>
    <row r="161" spans="1:14" ht="18" customHeight="1" x14ac:dyDescent="0.35">
      <c r="A161" s="5189"/>
      <c r="B161" s="5192"/>
      <c r="C161" s="74"/>
      <c r="D161" s="754" t="s">
        <v>4462</v>
      </c>
      <c r="E161" s="29"/>
      <c r="F161" s="8" t="s">
        <v>75</v>
      </c>
      <c r="G161" s="9"/>
      <c r="I161" s="187"/>
      <c r="J161" s="187"/>
      <c r="K161" s="187"/>
      <c r="L161" s="478"/>
      <c r="N161" s="490"/>
    </row>
    <row r="162" spans="1:14" ht="18" customHeight="1" x14ac:dyDescent="0.35">
      <c r="A162" s="5189"/>
      <c r="B162" s="5192"/>
      <c r="C162" s="74"/>
      <c r="D162" s="755" t="s">
        <v>4463</v>
      </c>
      <c r="E162" s="30"/>
      <c r="F162" s="5" t="s">
        <v>75</v>
      </c>
      <c r="G162" s="6"/>
      <c r="I162" s="183"/>
      <c r="J162" s="183"/>
      <c r="K162" s="183"/>
      <c r="L162" s="447"/>
      <c r="N162" s="457"/>
    </row>
    <row r="163" spans="1:14" ht="18" customHeight="1" x14ac:dyDescent="0.35">
      <c r="A163" s="5189"/>
      <c r="B163" s="5192"/>
      <c r="C163" s="74"/>
      <c r="D163" s="755" t="s">
        <v>4464</v>
      </c>
      <c r="E163" s="30"/>
      <c r="F163" s="5" t="s">
        <v>75</v>
      </c>
      <c r="G163" s="6"/>
      <c r="I163" s="183"/>
      <c r="J163" s="183"/>
      <c r="K163" s="183"/>
      <c r="L163" s="447"/>
      <c r="N163" s="457"/>
    </row>
    <row r="164" spans="1:14" ht="18" customHeight="1" x14ac:dyDescent="0.35">
      <c r="A164" s="5189"/>
      <c r="B164" s="5192"/>
      <c r="C164" s="74"/>
      <c r="D164" s="756" t="s">
        <v>4465</v>
      </c>
      <c r="E164" s="31"/>
      <c r="F164" s="16" t="s">
        <v>75</v>
      </c>
      <c r="G164" s="17"/>
      <c r="I164" s="185"/>
      <c r="J164" s="185"/>
      <c r="K164" s="185"/>
      <c r="L164" s="452"/>
      <c r="N164" s="462"/>
    </row>
    <row r="165" spans="1:14" ht="18" customHeight="1" x14ac:dyDescent="0.35">
      <c r="A165" s="5189"/>
      <c r="B165" s="5192"/>
      <c r="C165" s="74"/>
      <c r="D165" s="755" t="s">
        <v>4466</v>
      </c>
      <c r="E165" s="30"/>
      <c r="F165" s="5" t="s">
        <v>21</v>
      </c>
      <c r="G165" s="6"/>
      <c r="I165" s="183"/>
      <c r="J165" s="183"/>
      <c r="K165" s="183"/>
      <c r="L165" s="447"/>
      <c r="N165" s="457"/>
    </row>
    <row r="166" spans="1:14" ht="18" customHeight="1" x14ac:dyDescent="0.35">
      <c r="A166" s="5189"/>
      <c r="B166" s="5192"/>
      <c r="C166" s="74"/>
      <c r="D166" s="755" t="s">
        <v>4467</v>
      </c>
      <c r="E166" s="30"/>
      <c r="F166" s="5" t="s">
        <v>21</v>
      </c>
      <c r="G166" s="6"/>
      <c r="I166" s="183"/>
      <c r="J166" s="183"/>
      <c r="K166" s="183"/>
      <c r="L166" s="447"/>
      <c r="N166" s="457"/>
    </row>
    <row r="167" spans="1:14" ht="18" customHeight="1" thickBot="1" x14ac:dyDescent="0.4">
      <c r="A167" s="5189"/>
      <c r="B167" s="5545"/>
      <c r="C167" s="73"/>
      <c r="D167" s="763" t="s">
        <v>4468</v>
      </c>
      <c r="E167" s="32"/>
      <c r="F167" s="22" t="s">
        <v>21</v>
      </c>
      <c r="G167" s="23"/>
      <c r="I167" s="184"/>
      <c r="J167" s="184"/>
      <c r="K167" s="184"/>
      <c r="L167" s="448"/>
      <c r="N167" s="458"/>
    </row>
    <row r="168" spans="1:14" ht="18" customHeight="1" x14ac:dyDescent="0.35">
      <c r="A168" s="5189"/>
      <c r="B168" s="5192" t="s">
        <v>463</v>
      </c>
      <c r="C168" s="74"/>
      <c r="D168" s="755" t="s">
        <v>4469</v>
      </c>
      <c r="E168" s="30" t="s">
        <v>231</v>
      </c>
      <c r="F168" s="5" t="s">
        <v>21</v>
      </c>
      <c r="G168" s="653"/>
      <c r="I168" s="183"/>
      <c r="J168" s="183"/>
      <c r="K168" s="183"/>
      <c r="L168" s="447"/>
      <c r="N168" s="457"/>
    </row>
    <row r="169" spans="1:14" ht="18" customHeight="1" x14ac:dyDescent="0.35">
      <c r="A169" s="5189"/>
      <c r="B169" s="5192"/>
      <c r="C169" s="74"/>
      <c r="D169" s="755" t="s">
        <v>4470</v>
      </c>
      <c r="E169" s="30"/>
      <c r="F169" s="5" t="s">
        <v>21</v>
      </c>
      <c r="G169" s="6"/>
      <c r="I169" s="183"/>
      <c r="J169" s="183"/>
      <c r="K169" s="183"/>
      <c r="L169" s="447"/>
      <c r="N169" s="457"/>
    </row>
    <row r="170" spans="1:14" ht="18" customHeight="1" x14ac:dyDescent="0.35">
      <c r="A170" s="5189"/>
      <c r="B170" s="5192"/>
      <c r="C170" s="74"/>
      <c r="D170" s="755" t="s">
        <v>4471</v>
      </c>
      <c r="E170" s="30"/>
      <c r="F170" s="5" t="s">
        <v>21</v>
      </c>
      <c r="G170" s="6"/>
      <c r="I170" s="183"/>
      <c r="J170" s="183"/>
      <c r="K170" s="183"/>
      <c r="L170" s="447"/>
      <c r="N170" s="457"/>
    </row>
    <row r="171" spans="1:14" ht="18" customHeight="1" x14ac:dyDescent="0.35">
      <c r="A171" s="5189"/>
      <c r="B171" s="5192"/>
      <c r="C171" s="74"/>
      <c r="D171" s="755" t="s">
        <v>4472</v>
      </c>
      <c r="E171" s="30" t="s">
        <v>250</v>
      </c>
      <c r="F171" s="5" t="s">
        <v>21</v>
      </c>
      <c r="G171" s="653"/>
      <c r="I171" s="183"/>
      <c r="J171" s="183"/>
      <c r="K171" s="183"/>
      <c r="L171" s="447"/>
      <c r="N171" s="457"/>
    </row>
    <row r="172" spans="1:14" ht="18" customHeight="1" x14ac:dyDescent="0.35">
      <c r="A172" s="5189"/>
      <c r="B172" s="5192"/>
      <c r="C172" s="74"/>
      <c r="D172" s="754" t="s">
        <v>4473</v>
      </c>
      <c r="E172" s="29"/>
      <c r="F172" s="8" t="s">
        <v>21</v>
      </c>
      <c r="G172" s="9"/>
      <c r="I172" s="187"/>
      <c r="J172" s="187"/>
      <c r="K172" s="187"/>
      <c r="L172" s="478"/>
      <c r="N172" s="490"/>
    </row>
    <row r="173" spans="1:14" ht="18" customHeight="1" x14ac:dyDescent="0.35">
      <c r="A173" s="5189"/>
      <c r="B173" s="5192"/>
      <c r="C173" s="74"/>
      <c r="D173" s="756" t="s">
        <v>4474</v>
      </c>
      <c r="E173" s="31"/>
      <c r="F173" s="16" t="s">
        <v>21</v>
      </c>
      <c r="G173" s="17"/>
      <c r="I173" s="185"/>
      <c r="J173" s="185"/>
      <c r="K173" s="185"/>
      <c r="L173" s="452"/>
      <c r="N173" s="462"/>
    </row>
    <row r="174" spans="1:14" ht="18" customHeight="1" x14ac:dyDescent="0.35">
      <c r="A174" s="5189"/>
      <c r="B174" s="5192"/>
      <c r="C174" s="74"/>
      <c r="D174" s="755" t="s">
        <v>4475</v>
      </c>
      <c r="E174" s="30"/>
      <c r="F174" s="5" t="s">
        <v>21</v>
      </c>
      <c r="G174" s="6"/>
      <c r="I174" s="183"/>
      <c r="J174" s="183"/>
      <c r="K174" s="183"/>
      <c r="L174" s="447"/>
      <c r="N174" s="457"/>
    </row>
    <row r="175" spans="1:14" ht="18" customHeight="1" thickBot="1" x14ac:dyDescent="0.4">
      <c r="A175" s="5189"/>
      <c r="B175" s="5545"/>
      <c r="C175" s="73"/>
      <c r="D175" s="763" t="s">
        <v>4476</v>
      </c>
      <c r="E175" s="32" t="s">
        <v>321</v>
      </c>
      <c r="F175" s="22" t="s">
        <v>21</v>
      </c>
      <c r="G175" s="23"/>
      <c r="I175" s="184"/>
      <c r="J175" s="184"/>
      <c r="K175" s="184"/>
      <c r="L175" s="448"/>
      <c r="N175" s="458"/>
    </row>
    <row r="176" spans="1:14" ht="18" customHeight="1" x14ac:dyDescent="0.35">
      <c r="A176" s="5189"/>
      <c r="B176" s="71"/>
      <c r="C176" s="74"/>
      <c r="D176" s="755" t="s">
        <v>4477</v>
      </c>
      <c r="E176" s="30"/>
      <c r="F176" s="5" t="s">
        <v>16</v>
      </c>
      <c r="G176" s="6"/>
      <c r="I176" s="183"/>
      <c r="J176" s="183"/>
      <c r="K176" s="183"/>
      <c r="L176" s="447"/>
      <c r="N176" s="457"/>
    </row>
    <row r="177" spans="1:14" ht="18" customHeight="1" x14ac:dyDescent="0.35">
      <c r="A177" s="5189"/>
      <c r="B177" s="5192" t="s">
        <v>4478</v>
      </c>
      <c r="C177" s="74"/>
      <c r="D177" s="755" t="s">
        <v>4479</v>
      </c>
      <c r="E177" s="30"/>
      <c r="F177" s="5" t="s">
        <v>21</v>
      </c>
      <c r="G177" s="6"/>
      <c r="I177" s="183"/>
      <c r="J177" s="183"/>
      <c r="K177" s="183"/>
      <c r="L177" s="447"/>
      <c r="N177" s="457"/>
    </row>
    <row r="178" spans="1:14" ht="18" customHeight="1" x14ac:dyDescent="0.35">
      <c r="A178" s="5189"/>
      <c r="B178" s="5192"/>
      <c r="C178" s="74"/>
      <c r="D178" s="755" t="s">
        <v>4480</v>
      </c>
      <c r="E178" s="30"/>
      <c r="F178" s="5" t="s">
        <v>21</v>
      </c>
      <c r="G178" s="6"/>
      <c r="I178" s="183"/>
      <c r="J178" s="183"/>
      <c r="K178" s="183"/>
      <c r="L178" s="447"/>
      <c r="N178" s="457"/>
    </row>
    <row r="179" spans="1:14" ht="18" customHeight="1" x14ac:dyDescent="0.35">
      <c r="A179" s="5189"/>
      <c r="B179" s="5192"/>
      <c r="C179" s="74"/>
      <c r="D179" s="754" t="s">
        <v>4481</v>
      </c>
      <c r="E179" s="29"/>
      <c r="F179" s="8" t="s">
        <v>21</v>
      </c>
      <c r="G179" s="9"/>
      <c r="I179" s="187"/>
      <c r="J179" s="187"/>
      <c r="K179" s="187"/>
      <c r="L179" s="478"/>
      <c r="N179" s="490"/>
    </row>
    <row r="180" spans="1:14" ht="18" customHeight="1" x14ac:dyDescent="0.35">
      <c r="A180" s="5189"/>
      <c r="B180" s="5192"/>
      <c r="C180" s="74"/>
      <c r="D180" s="756" t="s">
        <v>4482</v>
      </c>
      <c r="E180" s="31"/>
      <c r="F180" s="16" t="s">
        <v>21</v>
      </c>
      <c r="G180" s="17"/>
      <c r="I180" s="185"/>
      <c r="J180" s="185"/>
      <c r="K180" s="185"/>
      <c r="L180" s="452"/>
      <c r="N180" s="462"/>
    </row>
    <row r="181" spans="1:14" ht="18" customHeight="1" x14ac:dyDescent="0.35">
      <c r="A181" s="5189"/>
      <c r="B181" s="5192"/>
      <c r="C181" s="74"/>
      <c r="D181" s="755" t="s">
        <v>4483</v>
      </c>
      <c r="E181" s="30"/>
      <c r="F181" s="5" t="s">
        <v>21</v>
      </c>
      <c r="G181" s="6"/>
      <c r="I181" s="183"/>
      <c r="J181" s="183"/>
      <c r="K181" s="183"/>
      <c r="L181" s="447"/>
      <c r="N181" s="457"/>
    </row>
    <row r="182" spans="1:14" ht="18" customHeight="1" x14ac:dyDescent="0.35">
      <c r="A182" s="5189"/>
      <c r="B182" s="5192"/>
      <c r="C182" s="74"/>
      <c r="D182" s="764" t="s">
        <v>4484</v>
      </c>
      <c r="E182" s="33"/>
      <c r="F182" s="34" t="s">
        <v>21</v>
      </c>
      <c r="G182" s="35"/>
      <c r="I182" s="188"/>
      <c r="J182" s="188"/>
      <c r="K182" s="188"/>
      <c r="L182" s="479"/>
      <c r="N182" s="491"/>
    </row>
    <row r="183" spans="1:14" ht="18" customHeight="1" x14ac:dyDescent="0.35">
      <c r="A183" s="5189"/>
      <c r="B183" s="5192"/>
      <c r="C183" s="74"/>
      <c r="D183" s="756" t="s">
        <v>4485</v>
      </c>
      <c r="E183" s="31"/>
      <c r="F183" s="16" t="s">
        <v>16</v>
      </c>
      <c r="G183" s="17"/>
      <c r="I183" s="185"/>
      <c r="J183" s="185"/>
      <c r="K183" s="185"/>
      <c r="L183" s="452"/>
      <c r="N183" s="462"/>
    </row>
    <row r="184" spans="1:14" ht="18" customHeight="1" x14ac:dyDescent="0.35">
      <c r="A184" s="5189"/>
      <c r="B184" s="5192"/>
      <c r="C184" s="74"/>
      <c r="D184" s="755" t="s">
        <v>341</v>
      </c>
      <c r="E184" s="30"/>
      <c r="F184" s="5" t="s">
        <v>16</v>
      </c>
      <c r="G184" s="6"/>
      <c r="I184" s="183"/>
      <c r="J184" s="183"/>
      <c r="K184" s="183"/>
      <c r="L184" s="447"/>
      <c r="N184" s="457"/>
    </row>
    <row r="185" spans="1:14" ht="18" customHeight="1" x14ac:dyDescent="0.35">
      <c r="A185" s="5189"/>
      <c r="B185" s="5192"/>
      <c r="C185" s="74"/>
      <c r="D185" s="765" t="s">
        <v>4486</v>
      </c>
      <c r="E185" s="37"/>
      <c r="F185" s="38" t="s">
        <v>16</v>
      </c>
      <c r="G185" s="39"/>
      <c r="I185" s="194"/>
      <c r="J185" s="194"/>
      <c r="K185" s="194"/>
      <c r="L185" s="547"/>
      <c r="N185" s="549" t="s">
        <v>4487</v>
      </c>
    </row>
    <row r="186" spans="1:14" ht="18" customHeight="1" thickBot="1" x14ac:dyDescent="0.4">
      <c r="A186" s="5189"/>
      <c r="B186" s="5545"/>
      <c r="C186" s="73"/>
      <c r="D186" s="763" t="s">
        <v>4488</v>
      </c>
      <c r="E186" s="32"/>
      <c r="F186" s="22" t="s">
        <v>21</v>
      </c>
      <c r="G186" s="23"/>
      <c r="I186" s="184"/>
      <c r="J186" s="184"/>
      <c r="K186" s="184"/>
      <c r="L186" s="448"/>
      <c r="N186" s="458"/>
    </row>
    <row r="187" spans="1:14" ht="18" customHeight="1" x14ac:dyDescent="0.35">
      <c r="A187" s="5189"/>
      <c r="B187" s="5192" t="s">
        <v>252</v>
      </c>
      <c r="C187" s="74"/>
      <c r="D187" s="755" t="s">
        <v>4489</v>
      </c>
      <c r="E187" s="30" t="s">
        <v>509</v>
      </c>
      <c r="F187" s="5" t="s">
        <v>21</v>
      </c>
      <c r="G187" s="6"/>
      <c r="I187" s="183"/>
      <c r="J187" s="183"/>
      <c r="K187" s="183"/>
      <c r="L187" s="447"/>
      <c r="N187" s="457"/>
    </row>
    <row r="188" spans="1:14" ht="18" customHeight="1" x14ac:dyDescent="0.35">
      <c r="A188" s="5189"/>
      <c r="B188" s="5192"/>
      <c r="C188" s="74"/>
      <c r="D188" s="755" t="s">
        <v>4490</v>
      </c>
      <c r="E188" s="30"/>
      <c r="F188" s="5" t="s">
        <v>16</v>
      </c>
      <c r="G188" s="442"/>
      <c r="I188" s="183"/>
      <c r="J188" s="183"/>
      <c r="K188" s="183"/>
      <c r="L188" s="447"/>
      <c r="N188" s="457"/>
    </row>
    <row r="189" spans="1:14" ht="18" customHeight="1" x14ac:dyDescent="0.35">
      <c r="A189" s="5189"/>
      <c r="B189" s="5192"/>
      <c r="C189" s="74"/>
      <c r="D189" s="755" t="s">
        <v>4491</v>
      </c>
      <c r="E189" s="30"/>
      <c r="F189" s="5" t="s">
        <v>21</v>
      </c>
      <c r="G189" s="6"/>
      <c r="I189" s="183"/>
      <c r="J189" s="183"/>
      <c r="K189" s="183"/>
      <c r="L189" s="447"/>
      <c r="N189" s="457"/>
    </row>
    <row r="190" spans="1:14" ht="18" customHeight="1" x14ac:dyDescent="0.35">
      <c r="A190" s="5189"/>
      <c r="B190" s="5192"/>
      <c r="C190" s="74"/>
      <c r="D190" s="755" t="s">
        <v>4492</v>
      </c>
      <c r="E190" s="30"/>
      <c r="F190" s="5" t="s">
        <v>21</v>
      </c>
      <c r="G190" s="6"/>
      <c r="I190" s="183"/>
      <c r="J190" s="183"/>
      <c r="K190" s="183"/>
      <c r="L190" s="447"/>
      <c r="N190" s="457"/>
    </row>
    <row r="191" spans="1:14" ht="18" customHeight="1" x14ac:dyDescent="0.35">
      <c r="A191" s="5189"/>
      <c r="B191" s="5192"/>
      <c r="C191" s="74"/>
      <c r="D191" s="755" t="s">
        <v>4493</v>
      </c>
      <c r="E191" s="30"/>
      <c r="F191" s="5" t="s">
        <v>21</v>
      </c>
      <c r="G191" s="6"/>
      <c r="I191" s="183"/>
      <c r="J191" s="183"/>
      <c r="K191" s="183"/>
      <c r="L191" s="447"/>
      <c r="N191" s="457"/>
    </row>
    <row r="192" spans="1:14" ht="18" customHeight="1" x14ac:dyDescent="0.35">
      <c r="A192" s="5189"/>
      <c r="B192" s="5192"/>
      <c r="C192" s="74"/>
      <c r="D192" s="755" t="s">
        <v>4494</v>
      </c>
      <c r="E192" s="30"/>
      <c r="F192" s="5" t="s">
        <v>21</v>
      </c>
      <c r="G192" s="6"/>
      <c r="I192" s="183"/>
      <c r="J192" s="183"/>
      <c r="K192" s="183"/>
      <c r="L192" s="447"/>
      <c r="N192" s="457"/>
    </row>
    <row r="193" spans="1:14" ht="18" customHeight="1" x14ac:dyDescent="0.35">
      <c r="A193" s="5189"/>
      <c r="B193" s="5192"/>
      <c r="C193" s="74"/>
      <c r="D193" s="755" t="s">
        <v>4495</v>
      </c>
      <c r="E193" s="30"/>
      <c r="F193" s="5" t="s">
        <v>75</v>
      </c>
      <c r="G193" s="442"/>
      <c r="I193" s="183"/>
      <c r="J193" s="183"/>
      <c r="K193" s="183"/>
      <c r="L193" s="447"/>
      <c r="N193" s="457"/>
    </row>
    <row r="194" spans="1:14" ht="18" customHeight="1" x14ac:dyDescent="0.35">
      <c r="A194" s="5189"/>
      <c r="B194" s="5192"/>
      <c r="C194" s="74"/>
      <c r="D194" s="755" t="s">
        <v>4496</v>
      </c>
      <c r="E194" s="30"/>
      <c r="F194" s="5" t="s">
        <v>75</v>
      </c>
      <c r="G194" s="442"/>
      <c r="I194" s="183"/>
      <c r="J194" s="183"/>
      <c r="K194" s="183"/>
      <c r="L194" s="447"/>
      <c r="N194" s="457"/>
    </row>
    <row r="195" spans="1:14" ht="18" customHeight="1" thickBot="1" x14ac:dyDescent="0.4">
      <c r="A195" s="5190"/>
      <c r="B195" s="5193"/>
      <c r="C195" s="72"/>
      <c r="D195" s="766" t="s">
        <v>4497</v>
      </c>
      <c r="E195" s="40"/>
      <c r="F195" s="41" t="s">
        <v>75</v>
      </c>
      <c r="G195" s="546"/>
      <c r="I195" s="195"/>
      <c r="J195" s="195"/>
      <c r="K195" s="195"/>
      <c r="L195" s="548"/>
      <c r="N195" s="550"/>
    </row>
    <row r="196" spans="1:14" ht="18" customHeight="1" thickTop="1" x14ac:dyDescent="0.35">
      <c r="A196" s="69"/>
      <c r="B196" s="69"/>
      <c r="C196" s="69"/>
      <c r="D196" s="1"/>
      <c r="E196" s="42"/>
      <c r="F196" s="1"/>
      <c r="G196" s="1"/>
      <c r="I196" s="1"/>
      <c r="J196" s="1"/>
      <c r="K196" s="1"/>
      <c r="L196" s="1"/>
      <c r="N196" s="1"/>
    </row>
    <row r="197" spans="1:14" ht="18" customHeight="1" x14ac:dyDescent="0.35">
      <c r="A197" s="69"/>
      <c r="B197" s="69"/>
      <c r="C197" s="69"/>
      <c r="D197" s="1"/>
      <c r="E197" s="42"/>
      <c r="F197" s="1"/>
      <c r="G197" s="1"/>
      <c r="I197" s="1"/>
      <c r="J197" s="1"/>
      <c r="K197" s="1"/>
      <c r="L197" s="1"/>
      <c r="N197" s="1"/>
    </row>
    <row r="203" spans="1:14" x14ac:dyDescent="0.35">
      <c r="A203" s="5538" t="s">
        <v>502</v>
      </c>
      <c r="B203" s="868" t="s">
        <v>503</v>
      </c>
      <c r="C203" s="868"/>
      <c r="D203" s="869"/>
      <c r="E203" s="870"/>
      <c r="F203" s="869"/>
      <c r="G203" s="52"/>
      <c r="I203" s="68"/>
      <c r="J203" s="869"/>
      <c r="K203" s="869"/>
      <c r="L203" s="52"/>
      <c r="N203" s="615"/>
    </row>
    <row r="204" spans="1:14" x14ac:dyDescent="0.35">
      <c r="A204" s="5539"/>
      <c r="G204" s="359"/>
      <c r="I204" s="875"/>
      <c r="L204" s="359"/>
      <c r="N204" s="615"/>
    </row>
    <row r="205" spans="1:14" x14ac:dyDescent="0.35">
      <c r="A205" s="5539"/>
      <c r="G205" s="359"/>
      <c r="I205" s="875"/>
      <c r="L205" s="359"/>
      <c r="N205" s="615"/>
    </row>
    <row r="206" spans="1:14" x14ac:dyDescent="0.35">
      <c r="A206" s="5539"/>
      <c r="G206" s="359"/>
      <c r="I206" s="875"/>
      <c r="L206" s="359"/>
      <c r="N206" s="615"/>
    </row>
    <row r="207" spans="1:14" x14ac:dyDescent="0.35">
      <c r="A207" s="5539"/>
      <c r="G207" s="359"/>
      <c r="I207" s="875"/>
      <c r="L207" s="359"/>
      <c r="N207" s="615"/>
    </row>
    <row r="208" spans="1:14" x14ac:dyDescent="0.35">
      <c r="A208" s="5539"/>
      <c r="G208" s="359"/>
      <c r="I208" s="875"/>
      <c r="L208" s="359"/>
      <c r="N208" s="615"/>
    </row>
    <row r="209" spans="1:14" x14ac:dyDescent="0.35">
      <c r="A209" s="5539"/>
      <c r="G209" s="359"/>
      <c r="I209" s="875"/>
      <c r="L209" s="359"/>
      <c r="N209" s="615"/>
    </row>
    <row r="210" spans="1:14" x14ac:dyDescent="0.35">
      <c r="A210" s="5539"/>
      <c r="G210" s="359"/>
      <c r="I210" s="875"/>
      <c r="L210" s="359"/>
      <c r="N210" s="615"/>
    </row>
    <row r="211" spans="1:14" x14ac:dyDescent="0.35">
      <c r="A211" s="5539"/>
      <c r="G211" s="359"/>
      <c r="I211" s="875"/>
      <c r="L211" s="359"/>
      <c r="N211" s="615"/>
    </row>
    <row r="212" spans="1:14" x14ac:dyDescent="0.35">
      <c r="A212" s="5539"/>
      <c r="G212" s="359"/>
      <c r="I212" s="875"/>
      <c r="L212" s="359"/>
      <c r="N212" s="615"/>
    </row>
    <row r="213" spans="1:14" x14ac:dyDescent="0.35">
      <c r="A213" s="5539"/>
      <c r="G213" s="359"/>
      <c r="I213" s="875"/>
      <c r="L213" s="359"/>
      <c r="N213" s="615"/>
    </row>
    <row r="214" spans="1:14" ht="11" thickBot="1" x14ac:dyDescent="0.4">
      <c r="A214" s="5539"/>
      <c r="C214" s="882"/>
      <c r="D214" s="47"/>
      <c r="E214" s="883"/>
      <c r="F214" s="47"/>
      <c r="G214" s="49"/>
      <c r="I214" s="884"/>
      <c r="J214" s="47"/>
      <c r="K214" s="47"/>
      <c r="L214" s="49"/>
      <c r="N214" s="492"/>
    </row>
    <row r="215" spans="1:14" x14ac:dyDescent="0.35">
      <c r="A215" s="5539"/>
      <c r="G215" s="359"/>
      <c r="I215" s="875"/>
      <c r="L215" s="359"/>
      <c r="N215" s="615"/>
    </row>
    <row r="216" spans="1:14" x14ac:dyDescent="0.35">
      <c r="A216" s="5539"/>
      <c r="G216" s="359"/>
      <c r="I216" s="875"/>
      <c r="L216" s="359"/>
      <c r="N216" s="615"/>
    </row>
    <row r="217" spans="1:14" ht="11" thickBot="1" x14ac:dyDescent="0.4">
      <c r="A217" s="5540"/>
      <c r="B217" s="871"/>
      <c r="C217" s="871" t="s">
        <v>534</v>
      </c>
      <c r="D217" s="872" t="s">
        <v>533</v>
      </c>
      <c r="E217" s="873"/>
      <c r="F217" s="872"/>
      <c r="G217" s="874"/>
      <c r="I217" s="876"/>
      <c r="J217" s="872"/>
      <c r="K217" s="872"/>
      <c r="L217" s="874"/>
      <c r="N217" s="878"/>
    </row>
    <row r="218" spans="1:14" ht="11" thickTop="1" x14ac:dyDescent="0.35">
      <c r="A218" s="85"/>
    </row>
    <row r="219" spans="1:14" x14ac:dyDescent="0.35">
      <c r="A219" s="5538" t="s">
        <v>535</v>
      </c>
      <c r="B219" s="868"/>
      <c r="C219" s="868"/>
      <c r="D219" s="869"/>
      <c r="E219" s="879"/>
      <c r="I219" s="68"/>
      <c r="J219" s="869"/>
      <c r="K219" s="869"/>
      <c r="L219" s="52"/>
      <c r="N219" s="877"/>
    </row>
    <row r="220" spans="1:14" x14ac:dyDescent="0.35">
      <c r="A220" s="5539"/>
      <c r="E220" s="880"/>
      <c r="I220" s="875"/>
      <c r="L220" s="359"/>
      <c r="N220" s="615"/>
    </row>
    <row r="221" spans="1:14" x14ac:dyDescent="0.35">
      <c r="A221" s="5539"/>
      <c r="E221" s="880"/>
      <c r="I221" s="875"/>
      <c r="L221" s="359"/>
      <c r="N221" s="615"/>
    </row>
    <row r="222" spans="1:14" x14ac:dyDescent="0.35">
      <c r="A222" s="5539"/>
      <c r="E222" s="880"/>
      <c r="I222" s="875"/>
      <c r="L222" s="359"/>
      <c r="N222" s="615"/>
    </row>
    <row r="223" spans="1:14" x14ac:dyDescent="0.35">
      <c r="A223" s="5539"/>
      <c r="E223" s="880"/>
      <c r="I223" s="875"/>
      <c r="L223" s="359"/>
      <c r="N223" s="615"/>
    </row>
    <row r="224" spans="1:14" x14ac:dyDescent="0.35">
      <c r="A224" s="5539"/>
      <c r="E224" s="880"/>
      <c r="I224" s="875"/>
      <c r="L224" s="359"/>
      <c r="N224" s="615"/>
    </row>
    <row r="225" spans="1:14" x14ac:dyDescent="0.35">
      <c r="A225" s="5539"/>
      <c r="E225" s="880"/>
      <c r="I225" s="875"/>
      <c r="L225" s="359"/>
      <c r="N225" s="615"/>
    </row>
    <row r="226" spans="1:14" x14ac:dyDescent="0.35">
      <c r="A226" s="5539"/>
      <c r="E226" s="880"/>
      <c r="I226" s="875"/>
      <c r="L226" s="359"/>
      <c r="N226" s="615"/>
    </row>
    <row r="227" spans="1:14" x14ac:dyDescent="0.35">
      <c r="A227" s="5539"/>
      <c r="E227" s="880"/>
      <c r="I227" s="875"/>
      <c r="L227" s="359"/>
      <c r="N227" s="615"/>
    </row>
    <row r="228" spans="1:14" x14ac:dyDescent="0.35">
      <c r="A228" s="5539"/>
      <c r="E228" s="880"/>
      <c r="I228" s="875"/>
      <c r="L228" s="359"/>
      <c r="N228" s="615"/>
    </row>
    <row r="229" spans="1:14" x14ac:dyDescent="0.35">
      <c r="A229" s="5539"/>
      <c r="E229" s="880"/>
      <c r="I229" s="875"/>
      <c r="L229" s="359"/>
      <c r="N229" s="615"/>
    </row>
    <row r="230" spans="1:14" x14ac:dyDescent="0.35">
      <c r="A230" s="5539"/>
      <c r="E230" s="880"/>
      <c r="I230" s="875"/>
      <c r="L230" s="359"/>
      <c r="N230" s="615"/>
    </row>
    <row r="231" spans="1:14" x14ac:dyDescent="0.35">
      <c r="A231" s="5539"/>
      <c r="E231" s="880"/>
      <c r="I231" s="875"/>
      <c r="L231" s="359"/>
      <c r="N231" s="615"/>
    </row>
    <row r="232" spans="1:14" x14ac:dyDescent="0.35">
      <c r="A232" s="5539"/>
      <c r="E232" s="880"/>
      <c r="I232" s="875"/>
      <c r="L232" s="359"/>
      <c r="N232" s="615"/>
    </row>
    <row r="233" spans="1:14" ht="11" thickBot="1" x14ac:dyDescent="0.4">
      <c r="A233" s="5540"/>
      <c r="B233" s="871"/>
      <c r="C233" s="871"/>
      <c r="D233" s="872"/>
      <c r="E233" s="881"/>
      <c r="I233" s="876"/>
      <c r="J233" s="872"/>
      <c r="K233" s="872"/>
      <c r="L233" s="874"/>
      <c r="N233" s="878"/>
    </row>
    <row r="234" spans="1:14" ht="11" thickTop="1" x14ac:dyDescent="0.35">
      <c r="A234" s="85"/>
    </row>
    <row r="235" spans="1:14" ht="11.25" customHeight="1" x14ac:dyDescent="0.35">
      <c r="A235" s="5544" t="s">
        <v>564</v>
      </c>
      <c r="B235" s="868"/>
      <c r="C235" s="868"/>
      <c r="D235" s="869"/>
      <c r="E235" s="870"/>
      <c r="F235" s="869"/>
      <c r="G235" s="52"/>
      <c r="I235" s="68"/>
      <c r="J235" s="869"/>
      <c r="K235" s="869"/>
      <c r="L235" s="52"/>
      <c r="N235" s="877"/>
    </row>
    <row r="236" spans="1:14" ht="15" customHeight="1" x14ac:dyDescent="0.35">
      <c r="A236" s="5536"/>
      <c r="G236" s="359"/>
      <c r="I236" s="875"/>
      <c r="L236" s="359"/>
      <c r="N236" s="615"/>
    </row>
    <row r="237" spans="1:14" ht="15" customHeight="1" x14ac:dyDescent="0.35">
      <c r="A237" s="5536"/>
      <c r="G237" s="359"/>
      <c r="I237" s="875"/>
      <c r="L237" s="359"/>
      <c r="N237" s="615"/>
    </row>
    <row r="238" spans="1:14" ht="15" customHeight="1" x14ac:dyDescent="0.35">
      <c r="A238" s="5536"/>
      <c r="G238" s="359"/>
      <c r="I238" s="875"/>
      <c r="L238" s="359"/>
      <c r="N238" s="615"/>
    </row>
    <row r="239" spans="1:14" ht="15" customHeight="1" x14ac:dyDescent="0.35">
      <c r="A239" s="5536"/>
      <c r="G239" s="359"/>
      <c r="I239" s="875"/>
      <c r="L239" s="359"/>
      <c r="N239" s="615"/>
    </row>
    <row r="240" spans="1:14" ht="15" customHeight="1" x14ac:dyDescent="0.35">
      <c r="A240" s="5536"/>
      <c r="G240" s="359"/>
      <c r="I240" s="875"/>
      <c r="L240" s="359"/>
      <c r="N240" s="615"/>
    </row>
    <row r="241" spans="1:14" ht="15" customHeight="1" x14ac:dyDescent="0.35">
      <c r="A241" s="5536"/>
      <c r="G241" s="359"/>
      <c r="I241" s="875"/>
      <c r="L241" s="359"/>
      <c r="N241" s="615"/>
    </row>
    <row r="242" spans="1:14" ht="15" customHeight="1" x14ac:dyDescent="0.35">
      <c r="A242" s="5536"/>
      <c r="G242" s="359"/>
      <c r="I242" s="875"/>
      <c r="L242" s="359"/>
      <c r="N242" s="615"/>
    </row>
    <row r="243" spans="1:14" ht="15" customHeight="1" x14ac:dyDescent="0.35">
      <c r="A243" s="5536"/>
      <c r="G243" s="359"/>
      <c r="I243" s="875"/>
      <c r="L243" s="359"/>
      <c r="N243" s="615"/>
    </row>
    <row r="244" spans="1:14" ht="15" customHeight="1" x14ac:dyDescent="0.35">
      <c r="A244" s="5536"/>
      <c r="G244" s="359"/>
      <c r="I244" s="875"/>
      <c r="L244" s="359"/>
      <c r="N244" s="615"/>
    </row>
    <row r="245" spans="1:14" ht="15" customHeight="1" x14ac:dyDescent="0.35">
      <c r="A245" s="5536"/>
      <c r="G245" s="359"/>
      <c r="I245" s="875"/>
      <c r="L245" s="359"/>
      <c r="N245" s="615"/>
    </row>
    <row r="246" spans="1:14" ht="15" customHeight="1" x14ac:dyDescent="0.35">
      <c r="A246" s="5536"/>
      <c r="G246" s="359"/>
      <c r="I246" s="875"/>
      <c r="L246" s="359"/>
      <c r="N246" s="615"/>
    </row>
    <row r="247" spans="1:14" ht="15" customHeight="1" x14ac:dyDescent="0.35">
      <c r="A247" s="5536"/>
      <c r="G247" s="359"/>
      <c r="I247" s="875"/>
      <c r="L247" s="359"/>
      <c r="N247" s="615"/>
    </row>
    <row r="248" spans="1:14" ht="15" customHeight="1" x14ac:dyDescent="0.35">
      <c r="A248" s="5536"/>
      <c r="G248" s="359"/>
      <c r="I248" s="875"/>
      <c r="L248" s="359"/>
      <c r="N248" s="615"/>
    </row>
    <row r="249" spans="1:14" ht="15" customHeight="1" x14ac:dyDescent="0.35">
      <c r="A249" s="5536"/>
      <c r="G249" s="359"/>
      <c r="I249" s="875"/>
      <c r="L249" s="359"/>
      <c r="N249" s="615"/>
    </row>
    <row r="250" spans="1:14" ht="15" customHeight="1" x14ac:dyDescent="0.35">
      <c r="A250" s="5536"/>
      <c r="B250" s="43" t="s">
        <v>594</v>
      </c>
      <c r="G250" s="359"/>
      <c r="I250" s="875"/>
      <c r="L250" s="359"/>
      <c r="N250" s="615"/>
    </row>
    <row r="251" spans="1:14" ht="15" customHeight="1" x14ac:dyDescent="0.35">
      <c r="A251" s="5536"/>
      <c r="G251" s="359"/>
      <c r="I251" s="875"/>
      <c r="L251" s="359"/>
      <c r="N251" s="615"/>
    </row>
    <row r="252" spans="1:14" ht="15" customHeight="1" x14ac:dyDescent="0.35">
      <c r="A252" s="5536"/>
      <c r="G252" s="359"/>
      <c r="I252" s="875"/>
      <c r="L252" s="359"/>
      <c r="N252" s="615"/>
    </row>
    <row r="253" spans="1:14" ht="15" customHeight="1" x14ac:dyDescent="0.35">
      <c r="A253" s="5536"/>
      <c r="G253" s="359"/>
      <c r="I253" s="875"/>
      <c r="L253" s="359"/>
      <c r="N253" s="615"/>
    </row>
    <row r="254" spans="1:14" ht="15" customHeight="1" x14ac:dyDescent="0.35">
      <c r="A254" s="5536"/>
      <c r="G254" s="359"/>
      <c r="I254" s="875"/>
      <c r="L254" s="359"/>
      <c r="N254" s="615"/>
    </row>
    <row r="255" spans="1:14" ht="15" customHeight="1" x14ac:dyDescent="0.35">
      <c r="A255" s="5536"/>
      <c r="G255" s="359"/>
      <c r="I255" s="875"/>
      <c r="L255" s="359"/>
      <c r="N255" s="615"/>
    </row>
    <row r="256" spans="1:14" ht="15" customHeight="1" x14ac:dyDescent="0.35">
      <c r="A256" s="5536"/>
      <c r="G256" s="359"/>
      <c r="I256" s="875"/>
      <c r="L256" s="359"/>
      <c r="N256" s="615"/>
    </row>
    <row r="257" spans="1:14" ht="15" customHeight="1" x14ac:dyDescent="0.35">
      <c r="A257" s="5536"/>
      <c r="G257" s="359"/>
      <c r="I257" s="875"/>
      <c r="L257" s="359"/>
      <c r="N257" s="615"/>
    </row>
    <row r="258" spans="1:14" ht="15" customHeight="1" x14ac:dyDescent="0.35">
      <c r="A258" s="5536"/>
      <c r="G258" s="359"/>
      <c r="I258" s="875"/>
      <c r="L258" s="359"/>
      <c r="N258" s="615"/>
    </row>
    <row r="259" spans="1:14" ht="15" customHeight="1" x14ac:dyDescent="0.35">
      <c r="A259" s="5536"/>
      <c r="G259" s="359"/>
      <c r="I259" s="875"/>
      <c r="L259" s="359"/>
      <c r="N259" s="615"/>
    </row>
    <row r="260" spans="1:14" ht="15" customHeight="1" x14ac:dyDescent="0.35">
      <c r="A260" s="5536"/>
      <c r="G260" s="359"/>
      <c r="I260" s="875"/>
      <c r="L260" s="359"/>
      <c r="N260" s="615"/>
    </row>
    <row r="261" spans="1:14" ht="15.75" customHeight="1" thickBot="1" x14ac:dyDescent="0.4">
      <c r="A261" s="5536"/>
      <c r="B261" s="871"/>
      <c r="C261" s="871"/>
      <c r="D261" s="872"/>
      <c r="E261" s="873"/>
      <c r="F261" s="872"/>
      <c r="G261" s="874"/>
      <c r="I261" s="876"/>
      <c r="J261" s="872"/>
      <c r="K261" s="872"/>
      <c r="L261" s="874"/>
      <c r="N261" s="878"/>
    </row>
    <row r="262" spans="1:14" ht="15" customHeight="1" thickTop="1" x14ac:dyDescent="0.35">
      <c r="A262" s="5536"/>
      <c r="B262" s="5535" t="s">
        <v>612</v>
      </c>
      <c r="G262" s="359"/>
      <c r="I262" s="875"/>
      <c r="L262" s="359"/>
      <c r="N262" s="615"/>
    </row>
    <row r="263" spans="1:14" ht="15" customHeight="1" x14ac:dyDescent="0.35">
      <c r="A263" s="5536"/>
      <c r="B263" s="5536"/>
      <c r="G263" s="359"/>
      <c r="I263" s="875"/>
      <c r="L263" s="359"/>
      <c r="N263" s="615"/>
    </row>
    <row r="264" spans="1:14" ht="15" customHeight="1" x14ac:dyDescent="0.35">
      <c r="A264" s="5536"/>
      <c r="B264" s="5536"/>
      <c r="C264" s="43" t="s">
        <v>616</v>
      </c>
      <c r="D264" s="44" t="s">
        <v>613</v>
      </c>
      <c r="G264" s="359"/>
      <c r="I264" s="875"/>
      <c r="L264" s="359"/>
      <c r="N264" s="615"/>
    </row>
    <row r="265" spans="1:14" ht="15" customHeight="1" x14ac:dyDescent="0.35">
      <c r="A265" s="5536"/>
      <c r="B265" s="5536"/>
      <c r="G265" s="359"/>
      <c r="I265" s="875"/>
      <c r="L265" s="359"/>
      <c r="N265" s="615"/>
    </row>
    <row r="266" spans="1:14" ht="15" customHeight="1" x14ac:dyDescent="0.35">
      <c r="A266" s="5536"/>
      <c r="B266" s="5536"/>
      <c r="G266" s="359"/>
      <c r="I266" s="875"/>
      <c r="L266" s="359"/>
      <c r="N266" s="615"/>
    </row>
    <row r="267" spans="1:14" ht="15.75" customHeight="1" thickBot="1" x14ac:dyDescent="0.4">
      <c r="A267" s="5536"/>
      <c r="B267" s="5536"/>
      <c r="C267" s="871" t="s">
        <v>618</v>
      </c>
      <c r="D267" s="872" t="s">
        <v>617</v>
      </c>
      <c r="E267" s="873"/>
      <c r="F267" s="872"/>
      <c r="G267" s="874"/>
      <c r="I267" s="876"/>
      <c r="J267" s="872"/>
      <c r="K267" s="872"/>
      <c r="L267" s="874"/>
      <c r="N267" s="878"/>
    </row>
    <row r="268" spans="1:14" ht="15" customHeight="1" thickTop="1" x14ac:dyDescent="0.35">
      <c r="A268" s="5536"/>
      <c r="B268" s="5536"/>
      <c r="G268" s="359"/>
      <c r="I268" s="875"/>
      <c r="L268" s="359"/>
      <c r="N268" s="615"/>
    </row>
    <row r="269" spans="1:14" ht="15" customHeight="1" x14ac:dyDescent="0.35">
      <c r="A269" s="5536"/>
      <c r="B269" s="5536"/>
      <c r="G269" s="359"/>
      <c r="I269" s="875"/>
      <c r="L269" s="359"/>
      <c r="N269" s="615"/>
    </row>
    <row r="270" spans="1:14" ht="15.75" customHeight="1" thickBot="1" x14ac:dyDescent="0.4">
      <c r="A270" s="5537"/>
      <c r="B270" s="5537"/>
      <c r="C270" s="871" t="s">
        <v>623</v>
      </c>
      <c r="D270" s="872" t="s">
        <v>619</v>
      </c>
      <c r="E270" s="873"/>
      <c r="F270" s="872"/>
      <c r="G270" s="874"/>
      <c r="I270" s="876"/>
      <c r="J270" s="872"/>
      <c r="K270" s="872"/>
      <c r="L270" s="874"/>
      <c r="N270" s="878"/>
    </row>
    <row r="271" spans="1:14" ht="11" thickTop="1" x14ac:dyDescent="0.35">
      <c r="A271" s="85"/>
    </row>
    <row r="272" spans="1:14" ht="11.25" customHeight="1" x14ac:dyDescent="0.35">
      <c r="A272" s="5538" t="s">
        <v>624</v>
      </c>
      <c r="B272" s="5541"/>
      <c r="C272" s="868"/>
      <c r="D272" s="869"/>
      <c r="E272" s="870"/>
      <c r="F272" s="68"/>
      <c r="G272" s="52"/>
      <c r="I272" s="68"/>
      <c r="J272" s="869"/>
      <c r="K272" s="869"/>
      <c r="L272" s="52"/>
      <c r="N272" s="877"/>
    </row>
    <row r="273" spans="1:14" ht="15" customHeight="1" x14ac:dyDescent="0.35">
      <c r="A273" s="5539"/>
      <c r="B273" s="5542"/>
      <c r="F273" s="875"/>
      <c r="G273" s="359"/>
      <c r="I273" s="875"/>
      <c r="L273" s="359"/>
      <c r="N273" s="615"/>
    </row>
    <row r="274" spans="1:14" ht="15" customHeight="1" x14ac:dyDescent="0.35">
      <c r="A274" s="5539"/>
      <c r="B274" s="5542"/>
      <c r="F274" s="875"/>
      <c r="G274" s="359"/>
      <c r="I274" s="875"/>
      <c r="L274" s="359"/>
      <c r="N274" s="615"/>
    </row>
    <row r="275" spans="1:14" ht="15" customHeight="1" x14ac:dyDescent="0.35">
      <c r="A275" s="5539"/>
      <c r="B275" s="5542"/>
      <c r="F275" s="875"/>
      <c r="G275" s="359"/>
      <c r="I275" s="875"/>
      <c r="L275" s="359"/>
      <c r="N275" s="615"/>
    </row>
    <row r="276" spans="1:14" ht="15" customHeight="1" x14ac:dyDescent="0.35">
      <c r="A276" s="5539"/>
      <c r="B276" s="5542"/>
      <c r="F276" s="875"/>
      <c r="G276" s="359"/>
      <c r="I276" s="875"/>
      <c r="L276" s="359"/>
      <c r="N276" s="615"/>
    </row>
    <row r="277" spans="1:14" ht="15" customHeight="1" x14ac:dyDescent="0.35">
      <c r="A277" s="5539"/>
      <c r="B277" s="5542"/>
      <c r="F277" s="875"/>
      <c r="G277" s="359"/>
      <c r="I277" s="875"/>
      <c r="L277" s="359"/>
      <c r="N277" s="615"/>
    </row>
    <row r="278" spans="1:14" ht="15" customHeight="1" x14ac:dyDescent="0.35">
      <c r="A278" s="5539"/>
      <c r="B278" s="5542"/>
      <c r="F278" s="875"/>
      <c r="G278" s="359"/>
      <c r="I278" s="875"/>
      <c r="L278" s="359"/>
      <c r="N278" s="615"/>
    </row>
    <row r="279" spans="1:14" ht="15" customHeight="1" x14ac:dyDescent="0.35">
      <c r="A279" s="5539"/>
      <c r="B279" s="5542"/>
      <c r="F279" s="875"/>
      <c r="G279" s="359"/>
      <c r="I279" s="875"/>
      <c r="L279" s="359"/>
      <c r="N279" s="615"/>
    </row>
    <row r="280" spans="1:14" ht="15" customHeight="1" thickBot="1" x14ac:dyDescent="0.4">
      <c r="A280" s="5539"/>
      <c r="B280" s="5542"/>
      <c r="C280" s="882"/>
      <c r="D280" s="47"/>
      <c r="E280" s="883"/>
      <c r="F280" s="884"/>
      <c r="G280" s="49"/>
      <c r="I280" s="884"/>
      <c r="J280" s="47"/>
      <c r="K280" s="47"/>
      <c r="L280" s="49"/>
      <c r="N280" s="492"/>
    </row>
    <row r="281" spans="1:14" ht="15" customHeight="1" x14ac:dyDescent="0.35">
      <c r="A281" s="5539"/>
      <c r="B281" s="5542"/>
      <c r="F281" s="875"/>
      <c r="G281" s="359"/>
      <c r="I281" s="875"/>
      <c r="L281" s="359"/>
      <c r="N281" s="615"/>
    </row>
    <row r="282" spans="1:14" ht="15" customHeight="1" x14ac:dyDescent="0.35">
      <c r="A282" s="5539"/>
      <c r="B282" s="5542"/>
      <c r="F282" s="875"/>
      <c r="G282" s="359"/>
      <c r="I282" s="875"/>
      <c r="L282" s="359"/>
      <c r="N282" s="615"/>
    </row>
    <row r="283" spans="1:14" ht="15" customHeight="1" x14ac:dyDescent="0.35">
      <c r="A283" s="5539"/>
      <c r="B283" s="5542"/>
      <c r="F283" s="875"/>
      <c r="G283" s="359"/>
      <c r="I283" s="875"/>
      <c r="L283" s="359"/>
      <c r="N283" s="615"/>
    </row>
    <row r="284" spans="1:14" ht="15" customHeight="1" x14ac:dyDescent="0.35">
      <c r="A284" s="5539"/>
      <c r="B284" s="5542"/>
      <c r="F284" s="875"/>
      <c r="G284" s="359"/>
      <c r="I284" s="875"/>
      <c r="L284" s="359"/>
      <c r="N284" s="615"/>
    </row>
    <row r="285" spans="1:14" ht="15" customHeight="1" x14ac:dyDescent="0.35">
      <c r="A285" s="5539"/>
      <c r="B285" s="5542"/>
      <c r="F285" s="875"/>
      <c r="G285" s="359"/>
      <c r="I285" s="875"/>
      <c r="L285" s="359"/>
      <c r="N285" s="615"/>
    </row>
    <row r="286" spans="1:14" ht="15" customHeight="1" x14ac:dyDescent="0.35">
      <c r="A286" s="5539"/>
      <c r="B286" s="5542"/>
      <c r="F286" s="875"/>
      <c r="G286" s="359"/>
      <c r="I286" s="875"/>
      <c r="L286" s="359"/>
      <c r="N286" s="615"/>
    </row>
    <row r="287" spans="1:14" ht="15" customHeight="1" x14ac:dyDescent="0.35">
      <c r="A287" s="5539"/>
      <c r="B287" s="5542"/>
      <c r="F287" s="875"/>
      <c r="G287" s="359"/>
      <c r="I287" s="875"/>
      <c r="L287" s="359"/>
      <c r="N287" s="615"/>
    </row>
    <row r="288" spans="1:14" ht="15" customHeight="1" x14ac:dyDescent="0.35">
      <c r="A288" s="5539"/>
      <c r="B288" s="5542"/>
      <c r="F288" s="875"/>
      <c r="G288" s="359"/>
      <c r="I288" s="875"/>
      <c r="L288" s="359"/>
      <c r="N288" s="615"/>
    </row>
    <row r="289" spans="1:14" ht="15.75" customHeight="1" thickBot="1" x14ac:dyDescent="0.4">
      <c r="A289" s="5539"/>
      <c r="B289" s="5542"/>
      <c r="C289" s="882"/>
      <c r="D289" s="47"/>
      <c r="E289" s="883"/>
      <c r="F289" s="884"/>
      <c r="G289" s="49"/>
      <c r="I289" s="884"/>
      <c r="J289" s="47"/>
      <c r="K289" s="47"/>
      <c r="L289" s="49"/>
      <c r="N289" s="492"/>
    </row>
    <row r="290" spans="1:14" ht="15.75" customHeight="1" x14ac:dyDescent="0.35">
      <c r="A290" s="5539"/>
      <c r="B290" s="5542"/>
      <c r="F290" s="875"/>
      <c r="I290" s="875"/>
      <c r="L290" s="359"/>
      <c r="N290" s="615"/>
    </row>
    <row r="291" spans="1:14" ht="15" customHeight="1" x14ac:dyDescent="0.35">
      <c r="A291" s="5539"/>
      <c r="B291" s="5542"/>
      <c r="F291" s="875"/>
      <c r="I291" s="875"/>
      <c r="L291" s="359"/>
      <c r="N291" s="615"/>
    </row>
    <row r="292" spans="1:14" ht="15" customHeight="1" thickBot="1" x14ac:dyDescent="0.4">
      <c r="A292" s="5540"/>
      <c r="B292" s="5543"/>
      <c r="C292" s="871" t="s">
        <v>664</v>
      </c>
      <c r="D292" s="872" t="s">
        <v>661</v>
      </c>
      <c r="E292" s="873"/>
      <c r="F292" s="875"/>
      <c r="I292" s="876"/>
      <c r="J292" s="872"/>
      <c r="K292" s="872"/>
      <c r="L292" s="874"/>
      <c r="N292" s="878"/>
    </row>
    <row r="293" spans="1:14" ht="11" thickTop="1" x14ac:dyDescent="0.35">
      <c r="A293" s="85"/>
      <c r="B293" s="45"/>
    </row>
  </sheetData>
  <mergeCells count="72">
    <mergeCell ref="B34:C35"/>
    <mergeCell ref="A1:G1"/>
    <mergeCell ref="A4:B5"/>
    <mergeCell ref="A7:A36"/>
    <mergeCell ref="B7:B18"/>
    <mergeCell ref="C7:C8"/>
    <mergeCell ref="C9:C12"/>
    <mergeCell ref="C13:C15"/>
    <mergeCell ref="C16:C18"/>
    <mergeCell ref="B19:B27"/>
    <mergeCell ref="C19:C20"/>
    <mergeCell ref="C21:C23"/>
    <mergeCell ref="C24:C27"/>
    <mergeCell ref="B29:B33"/>
    <mergeCell ref="C29:C30"/>
    <mergeCell ref="C31:C33"/>
    <mergeCell ref="A68:A70"/>
    <mergeCell ref="B68:C70"/>
    <mergeCell ref="A38:A66"/>
    <mergeCell ref="B38:B43"/>
    <mergeCell ref="C38:C39"/>
    <mergeCell ref="B44:C45"/>
    <mergeCell ref="B46:C47"/>
    <mergeCell ref="B48:B57"/>
    <mergeCell ref="C48:C49"/>
    <mergeCell ref="C50:C52"/>
    <mergeCell ref="C54:C57"/>
    <mergeCell ref="B58:B59"/>
    <mergeCell ref="B60:B63"/>
    <mergeCell ref="C60:C61"/>
    <mergeCell ref="C62:C63"/>
    <mergeCell ref="B64:C65"/>
    <mergeCell ref="B66:C66"/>
    <mergeCell ref="B116:C117"/>
    <mergeCell ref="A71:C71"/>
    <mergeCell ref="A73:A121"/>
    <mergeCell ref="B73:B96"/>
    <mergeCell ref="C73:C77"/>
    <mergeCell ref="C78:C79"/>
    <mergeCell ref="C86:C87"/>
    <mergeCell ref="B97:C97"/>
    <mergeCell ref="B98:B99"/>
    <mergeCell ref="B100:B106"/>
    <mergeCell ref="C100:C102"/>
    <mergeCell ref="C103:C105"/>
    <mergeCell ref="B107:C108"/>
    <mergeCell ref="B109:B115"/>
    <mergeCell ref="C109:C111"/>
    <mergeCell ref="C112:C114"/>
    <mergeCell ref="B120:C121"/>
    <mergeCell ref="A123:A158"/>
    <mergeCell ref="B123:B137"/>
    <mergeCell ref="C124:C128"/>
    <mergeCell ref="C130:C136"/>
    <mergeCell ref="B138:B143"/>
    <mergeCell ref="C138:C142"/>
    <mergeCell ref="B144:C144"/>
    <mergeCell ref="B145:B152"/>
    <mergeCell ref="C145:C151"/>
    <mergeCell ref="B154:B158"/>
    <mergeCell ref="C155:C157"/>
    <mergeCell ref="A160:A195"/>
    <mergeCell ref="B160:B167"/>
    <mergeCell ref="B168:B175"/>
    <mergeCell ref="B177:B186"/>
    <mergeCell ref="B187:B195"/>
    <mergeCell ref="B262:B270"/>
    <mergeCell ref="A203:A217"/>
    <mergeCell ref="A219:A233"/>
    <mergeCell ref="A272:A292"/>
    <mergeCell ref="B272:B292"/>
    <mergeCell ref="A235:A27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B3628-57CC-4AD3-A728-CD09CC00E6F2}">
  <sheetPr>
    <tabColor theme="0" tint="-0.499984740745262"/>
  </sheetPr>
  <dimension ref="A1:Q293"/>
  <sheetViews>
    <sheetView workbookViewId="0">
      <selection activeCell="D694" sqref="D694:D697"/>
    </sheetView>
  </sheetViews>
  <sheetFormatPr baseColWidth="10" defaultColWidth="0" defaultRowHeight="10.5" outlineLevelCol="1" x14ac:dyDescent="0.25"/>
  <cols>
    <col min="1" max="3" width="16.7265625" style="43" customWidth="1"/>
    <col min="4" max="4" width="60.7265625" style="44" customWidth="1"/>
    <col min="5" max="5" width="10.7265625" style="45" customWidth="1" outlineLevel="1"/>
    <col min="6" max="6" width="10.7265625" style="44" customWidth="1" outlineLevel="1"/>
    <col min="7" max="7" width="90.7265625" style="44" customWidth="1" outlineLevel="1"/>
    <col min="8" max="8" width="2.7265625" style="51" customWidth="1"/>
    <col min="9" max="12" width="10.7265625" style="44" customWidth="1"/>
    <col min="13" max="13" width="2.7265625" style="51" customWidth="1"/>
    <col min="14" max="14" width="30.7265625" style="44" customWidth="1"/>
    <col min="15" max="15" width="2.7265625" style="51" customWidth="1"/>
    <col min="16" max="16" width="1.54296875" style="51" customWidth="1"/>
    <col min="17" max="17" width="0" style="51" hidden="1" customWidth="1"/>
    <col min="18" max="16384" width="10.81640625" style="51" hidden="1"/>
  </cols>
  <sheetData>
    <row r="1" spans="1:16" ht="18" customHeight="1" x14ac:dyDescent="0.25">
      <c r="A1" s="4932" t="s">
        <v>2003</v>
      </c>
      <c r="B1" s="4933"/>
      <c r="C1" s="4933"/>
      <c r="D1" s="4933"/>
      <c r="E1" s="4933"/>
      <c r="F1" s="4933"/>
      <c r="G1" s="4934"/>
      <c r="H1" s="631"/>
      <c r="I1" s="373"/>
      <c r="J1" s="334"/>
      <c r="K1" s="334"/>
      <c r="L1" s="335"/>
      <c r="M1" s="50"/>
      <c r="N1" s="379"/>
      <c r="O1" s="50"/>
      <c r="P1" s="50"/>
    </row>
    <row r="2" spans="1:16" ht="18" customHeight="1" thickBot="1" x14ac:dyDescent="0.3">
      <c r="A2" s="370" t="s">
        <v>1</v>
      </c>
      <c r="B2" s="371" t="s">
        <v>2</v>
      </c>
      <c r="C2" s="372" t="s">
        <v>3</v>
      </c>
      <c r="D2" s="582" t="s">
        <v>4</v>
      </c>
      <c r="E2" s="374" t="s">
        <v>5</v>
      </c>
      <c r="F2" s="375" t="s">
        <v>6</v>
      </c>
      <c r="G2" s="376" t="s">
        <v>7</v>
      </c>
      <c r="H2" s="631"/>
      <c r="I2" s="601" t="s">
        <v>8</v>
      </c>
      <c r="J2" s="601" t="s">
        <v>4448</v>
      </c>
      <c r="K2" s="601" t="s">
        <v>10</v>
      </c>
      <c r="L2" s="602" t="s">
        <v>11</v>
      </c>
      <c r="M2" s="50"/>
      <c r="N2" s="380" t="s">
        <v>12</v>
      </c>
      <c r="O2" s="50"/>
      <c r="P2" s="50"/>
    </row>
    <row r="3" spans="1:16" s="1" customFormat="1" ht="10" customHeight="1" thickTop="1" x14ac:dyDescent="0.35">
      <c r="A3" s="69"/>
      <c r="B3" s="69"/>
      <c r="C3" s="69"/>
      <c r="E3" s="42"/>
    </row>
    <row r="4" spans="1:16" s="1" customFormat="1" ht="18" customHeight="1" x14ac:dyDescent="0.35">
      <c r="A4" s="4972" t="s">
        <v>72</v>
      </c>
      <c r="B4" s="4973"/>
      <c r="C4" s="381"/>
      <c r="D4" s="424"/>
      <c r="E4" s="382"/>
      <c r="F4" s="383"/>
      <c r="G4" s="384"/>
      <c r="H4" s="632"/>
      <c r="I4" s="385"/>
      <c r="J4" s="385"/>
      <c r="K4" s="385"/>
      <c r="L4" s="386"/>
      <c r="N4" s="388"/>
    </row>
    <row r="5" spans="1:16" s="1" customFormat="1" ht="18" customHeight="1" thickBot="1" x14ac:dyDescent="0.4">
      <c r="A5" s="4974"/>
      <c r="B5" s="4975"/>
      <c r="C5" s="216" t="s">
        <v>73</v>
      </c>
      <c r="D5" s="425" t="s">
        <v>74</v>
      </c>
      <c r="E5" s="217" t="s">
        <v>73</v>
      </c>
      <c r="F5" s="228" t="s">
        <v>75</v>
      </c>
      <c r="G5" s="219"/>
      <c r="H5" s="632"/>
      <c r="I5" s="218"/>
      <c r="J5" s="218"/>
      <c r="K5" s="218"/>
      <c r="L5" s="387"/>
      <c r="N5" s="389"/>
    </row>
    <row r="6" spans="1:16" s="1" customFormat="1" ht="10" customHeight="1" thickTop="1" x14ac:dyDescent="0.35">
      <c r="A6" s="69"/>
      <c r="B6" s="69"/>
      <c r="C6" s="69"/>
      <c r="E6" s="42"/>
    </row>
    <row r="7" spans="1:16" ht="18" customHeight="1" x14ac:dyDescent="0.25">
      <c r="A7" s="4985" t="s">
        <v>76</v>
      </c>
      <c r="B7" s="4950" t="s">
        <v>77</v>
      </c>
      <c r="C7" s="4967" t="s">
        <v>78</v>
      </c>
      <c r="D7" s="439" t="s">
        <v>530</v>
      </c>
      <c r="E7" s="390"/>
      <c r="F7" s="391" t="s">
        <v>16</v>
      </c>
      <c r="G7" s="583"/>
      <c r="H7" s="631"/>
      <c r="I7" s="603"/>
      <c r="J7" s="603"/>
      <c r="K7" s="603"/>
      <c r="L7" s="604"/>
      <c r="M7" s="50"/>
      <c r="N7" s="414"/>
      <c r="O7" s="50"/>
      <c r="P7" s="50"/>
    </row>
    <row r="8" spans="1:16" ht="18" customHeight="1" thickBot="1" x14ac:dyDescent="0.3">
      <c r="A8" s="4986"/>
      <c r="B8" s="4951"/>
      <c r="C8" s="4966"/>
      <c r="D8" s="196" t="s">
        <v>2024</v>
      </c>
      <c r="E8" s="283"/>
      <c r="F8" s="229" t="s">
        <v>21</v>
      </c>
      <c r="G8" s="554"/>
      <c r="H8" s="631"/>
      <c r="I8" s="284"/>
      <c r="J8" s="284"/>
      <c r="K8" s="284"/>
      <c r="L8" s="605"/>
      <c r="M8" s="50"/>
      <c r="N8" s="625"/>
      <c r="O8" s="50"/>
      <c r="P8" s="50"/>
    </row>
    <row r="9" spans="1:16" ht="18" customHeight="1" thickTop="1" x14ac:dyDescent="0.25">
      <c r="A9" s="4986"/>
      <c r="B9" s="4951"/>
      <c r="C9" s="4968" t="s">
        <v>3018</v>
      </c>
      <c r="D9" s="81" t="s">
        <v>83</v>
      </c>
      <c r="E9" s="82"/>
      <c r="F9" s="346" t="s">
        <v>16</v>
      </c>
      <c r="G9" s="555"/>
      <c r="H9" s="631"/>
      <c r="I9" s="176"/>
      <c r="J9" s="176"/>
      <c r="K9" s="176"/>
      <c r="L9" s="404"/>
      <c r="M9" s="50"/>
      <c r="N9" s="416"/>
      <c r="O9" s="50"/>
      <c r="P9" s="50"/>
    </row>
    <row r="10" spans="1:16" ht="18" customHeight="1" x14ac:dyDescent="0.25">
      <c r="A10" s="4986"/>
      <c r="B10" s="4951"/>
      <c r="C10" s="4968"/>
      <c r="D10" s="80" t="s">
        <v>84</v>
      </c>
      <c r="E10" s="84"/>
      <c r="F10" s="347" t="s">
        <v>16</v>
      </c>
      <c r="G10" s="556"/>
      <c r="H10" s="631"/>
      <c r="I10" s="177"/>
      <c r="J10" s="177"/>
      <c r="K10" s="177"/>
      <c r="L10" s="405"/>
      <c r="M10" s="50"/>
      <c r="N10" s="108"/>
      <c r="O10" s="50"/>
      <c r="P10" s="50"/>
    </row>
    <row r="11" spans="1:16" ht="18" customHeight="1" x14ac:dyDescent="0.25">
      <c r="A11" s="4986"/>
      <c r="B11" s="4951"/>
      <c r="C11" s="4968"/>
      <c r="D11" s="80" t="s">
        <v>86</v>
      </c>
      <c r="E11" s="84"/>
      <c r="F11" s="347" t="s">
        <v>16</v>
      </c>
      <c r="G11" s="556"/>
      <c r="H11" s="631"/>
      <c r="I11" s="177"/>
      <c r="J11" s="177"/>
      <c r="K11" s="177"/>
      <c r="L11" s="405"/>
      <c r="M11" s="50"/>
      <c r="N11" s="108"/>
      <c r="O11" s="50"/>
      <c r="P11" s="50"/>
    </row>
    <row r="12" spans="1:16" ht="18" customHeight="1" x14ac:dyDescent="0.25">
      <c r="A12" s="4986"/>
      <c r="B12" s="4951"/>
      <c r="C12" s="4968"/>
      <c r="D12" s="80" t="s">
        <v>88</v>
      </c>
      <c r="E12" s="84"/>
      <c r="F12" s="347" t="s">
        <v>16</v>
      </c>
      <c r="G12" s="556"/>
      <c r="H12" s="631"/>
      <c r="I12" s="177"/>
      <c r="J12" s="177"/>
      <c r="K12" s="177"/>
      <c r="L12" s="405"/>
      <c r="M12" s="50"/>
      <c r="N12" s="108"/>
      <c r="O12" s="50"/>
      <c r="P12" s="50"/>
    </row>
    <row r="13" spans="1:16" ht="18" customHeight="1" x14ac:dyDescent="0.25">
      <c r="A13" s="4986"/>
      <c r="B13" s="4951"/>
      <c r="C13" s="4978" t="s">
        <v>3021</v>
      </c>
      <c r="D13" s="88" t="s">
        <v>2028</v>
      </c>
      <c r="E13" s="89"/>
      <c r="F13" s="348" t="s">
        <v>16</v>
      </c>
      <c r="G13" s="557"/>
      <c r="H13" s="631"/>
      <c r="I13" s="178"/>
      <c r="J13" s="178"/>
      <c r="K13" s="178"/>
      <c r="L13" s="406"/>
      <c r="M13" s="50"/>
      <c r="N13" s="417"/>
      <c r="O13" s="50"/>
      <c r="P13" s="50"/>
    </row>
    <row r="14" spans="1:16" ht="18" customHeight="1" x14ac:dyDescent="0.25">
      <c r="A14" s="4986"/>
      <c r="B14" s="4951"/>
      <c r="C14" s="4968"/>
      <c r="D14" s="80" t="s">
        <v>4449</v>
      </c>
      <c r="E14" s="84"/>
      <c r="F14" s="347" t="s">
        <v>16</v>
      </c>
      <c r="G14" s="556"/>
      <c r="H14" s="631"/>
      <c r="I14" s="177"/>
      <c r="J14" s="177"/>
      <c r="K14" s="177"/>
      <c r="L14" s="405"/>
      <c r="M14" s="50"/>
      <c r="N14" s="108"/>
      <c r="O14" s="50"/>
      <c r="P14" s="50"/>
    </row>
    <row r="15" spans="1:16" ht="18" customHeight="1" x14ac:dyDescent="0.25">
      <c r="A15" s="4986"/>
      <c r="B15" s="4951"/>
      <c r="C15" s="4968"/>
      <c r="D15" s="91" t="s">
        <v>96</v>
      </c>
      <c r="E15" s="92"/>
      <c r="F15" s="349" t="s">
        <v>16</v>
      </c>
      <c r="G15" s="558"/>
      <c r="H15" s="631"/>
      <c r="I15" s="179"/>
      <c r="J15" s="179"/>
      <c r="K15" s="179"/>
      <c r="L15" s="407"/>
      <c r="M15" s="50"/>
      <c r="N15" s="107"/>
      <c r="O15" s="50"/>
      <c r="P15" s="50"/>
    </row>
    <row r="16" spans="1:16" ht="18" customHeight="1" x14ac:dyDescent="0.25">
      <c r="A16" s="4986"/>
      <c r="B16" s="4951"/>
      <c r="C16" s="4978" t="s">
        <v>3026</v>
      </c>
      <c r="D16" s="81" t="s">
        <v>99</v>
      </c>
      <c r="E16" s="82"/>
      <c r="F16" s="346" t="s">
        <v>16</v>
      </c>
      <c r="G16" s="555"/>
      <c r="H16" s="631"/>
      <c r="I16" s="176"/>
      <c r="J16" s="176"/>
      <c r="K16" s="176"/>
      <c r="L16" s="404"/>
      <c r="M16" s="50"/>
      <c r="N16" s="416"/>
      <c r="O16" s="50"/>
      <c r="P16" s="50"/>
    </row>
    <row r="17" spans="1:16" ht="18" customHeight="1" x14ac:dyDescent="0.25">
      <c r="A17" s="4986"/>
      <c r="B17" s="4951"/>
      <c r="C17" s="4968"/>
      <c r="D17" s="80" t="s">
        <v>100</v>
      </c>
      <c r="E17" s="84"/>
      <c r="F17" s="347" t="s">
        <v>16</v>
      </c>
      <c r="G17" s="556"/>
      <c r="H17" s="631"/>
      <c r="I17" s="177"/>
      <c r="J17" s="177"/>
      <c r="K17" s="177"/>
      <c r="L17" s="405"/>
      <c r="M17" s="50"/>
      <c r="N17" s="108"/>
      <c r="O17" s="50"/>
      <c r="P17" s="50"/>
    </row>
    <row r="18" spans="1:16" ht="18" customHeight="1" thickBot="1" x14ac:dyDescent="0.3">
      <c r="A18" s="4986"/>
      <c r="B18" s="4962"/>
      <c r="C18" s="4968"/>
      <c r="D18" s="80" t="s">
        <v>102</v>
      </c>
      <c r="E18" s="84"/>
      <c r="F18" s="347" t="s">
        <v>16</v>
      </c>
      <c r="G18" s="556"/>
      <c r="H18" s="631"/>
      <c r="I18" s="177"/>
      <c r="J18" s="177"/>
      <c r="K18" s="177"/>
      <c r="L18" s="405"/>
      <c r="M18" s="50"/>
      <c r="N18" s="108"/>
      <c r="O18" s="50"/>
      <c r="P18" s="50"/>
    </row>
    <row r="19" spans="1:16" ht="18" customHeight="1" x14ac:dyDescent="0.25">
      <c r="A19" s="4986"/>
      <c r="B19" s="4961" t="s">
        <v>104</v>
      </c>
      <c r="C19" s="4965" t="s">
        <v>78</v>
      </c>
      <c r="D19" s="199" t="s">
        <v>2036</v>
      </c>
      <c r="E19" s="285"/>
      <c r="F19" s="230" t="s">
        <v>16</v>
      </c>
      <c r="G19" s="559"/>
      <c r="H19" s="631"/>
      <c r="I19" s="286"/>
      <c r="J19" s="286"/>
      <c r="K19" s="286"/>
      <c r="L19" s="606"/>
      <c r="M19" s="50"/>
      <c r="N19" s="626"/>
      <c r="O19" s="50"/>
      <c r="P19" s="50"/>
    </row>
    <row r="20" spans="1:16" ht="18" customHeight="1" thickBot="1" x14ac:dyDescent="0.3">
      <c r="A20" s="4986"/>
      <c r="B20" s="4951"/>
      <c r="C20" s="4966"/>
      <c r="D20" s="196" t="s">
        <v>106</v>
      </c>
      <c r="E20" s="283"/>
      <c r="F20" s="229" t="s">
        <v>21</v>
      </c>
      <c r="G20" s="554"/>
      <c r="H20" s="631"/>
      <c r="I20" s="284"/>
      <c r="J20" s="284"/>
      <c r="K20" s="284"/>
      <c r="L20" s="605"/>
      <c r="M20" s="50"/>
      <c r="N20" s="625"/>
      <c r="O20" s="50"/>
      <c r="P20" s="50"/>
    </row>
    <row r="21" spans="1:16" ht="18" customHeight="1" thickTop="1" x14ac:dyDescent="0.25">
      <c r="A21" s="4986"/>
      <c r="B21" s="4951"/>
      <c r="C21" s="4968" t="s">
        <v>107</v>
      </c>
      <c r="D21" s="88" t="s">
        <v>108</v>
      </c>
      <c r="E21" s="89"/>
      <c r="F21" s="348" t="s">
        <v>16</v>
      </c>
      <c r="G21" s="557"/>
      <c r="H21" s="631"/>
      <c r="I21" s="178"/>
      <c r="J21" s="178"/>
      <c r="K21" s="178"/>
      <c r="L21" s="406"/>
      <c r="M21" s="50"/>
      <c r="N21" s="417"/>
      <c r="O21" s="50"/>
      <c r="P21" s="50"/>
    </row>
    <row r="22" spans="1:16" ht="18" customHeight="1" x14ac:dyDescent="0.25">
      <c r="A22" s="4986"/>
      <c r="B22" s="4951"/>
      <c r="C22" s="4968"/>
      <c r="D22" s="80" t="s">
        <v>109</v>
      </c>
      <c r="E22" s="84"/>
      <c r="F22" s="347" t="s">
        <v>16</v>
      </c>
      <c r="G22" s="556"/>
      <c r="H22" s="631"/>
      <c r="I22" s="177"/>
      <c r="J22" s="177"/>
      <c r="K22" s="177"/>
      <c r="L22" s="405"/>
      <c r="M22" s="50"/>
      <c r="N22" s="108"/>
      <c r="O22" s="50"/>
      <c r="P22" s="50"/>
    </row>
    <row r="23" spans="1:16" ht="18" customHeight="1" x14ac:dyDescent="0.25">
      <c r="A23" s="4986"/>
      <c r="B23" s="4951"/>
      <c r="C23" s="4968"/>
      <c r="D23" s="91" t="s">
        <v>111</v>
      </c>
      <c r="E23" s="92"/>
      <c r="F23" s="349" t="s">
        <v>16</v>
      </c>
      <c r="G23" s="558"/>
      <c r="H23" s="631"/>
      <c r="I23" s="179"/>
      <c r="J23" s="179"/>
      <c r="K23" s="179"/>
      <c r="L23" s="407"/>
      <c r="M23" s="50"/>
      <c r="N23" s="107"/>
      <c r="O23" s="50"/>
      <c r="P23" s="50"/>
    </row>
    <row r="24" spans="1:16" ht="18" customHeight="1" x14ac:dyDescent="0.25">
      <c r="A24" s="4986"/>
      <c r="B24" s="4951"/>
      <c r="C24" s="4978" t="s">
        <v>113</v>
      </c>
      <c r="D24" s="81" t="s">
        <v>2039</v>
      </c>
      <c r="E24" s="82"/>
      <c r="F24" s="346" t="s">
        <v>16</v>
      </c>
      <c r="G24" s="555"/>
      <c r="H24" s="631"/>
      <c r="I24" s="176"/>
      <c r="J24" s="176"/>
      <c r="K24" s="176"/>
      <c r="L24" s="404"/>
      <c r="M24" s="50"/>
      <c r="N24" s="416"/>
      <c r="O24" s="50"/>
      <c r="P24" s="50"/>
    </row>
    <row r="25" spans="1:16" ht="18" customHeight="1" x14ac:dyDescent="0.25">
      <c r="A25" s="4986"/>
      <c r="B25" s="4951"/>
      <c r="C25" s="4968"/>
      <c r="D25" s="80" t="s">
        <v>2040</v>
      </c>
      <c r="E25" s="84"/>
      <c r="F25" s="347" t="s">
        <v>16</v>
      </c>
      <c r="G25" s="556"/>
      <c r="H25" s="631"/>
      <c r="I25" s="177"/>
      <c r="J25" s="177"/>
      <c r="K25" s="177"/>
      <c r="L25" s="405"/>
      <c r="M25" s="50"/>
      <c r="N25" s="108"/>
      <c r="O25" s="50"/>
      <c r="P25" s="50"/>
    </row>
    <row r="26" spans="1:16" ht="18" customHeight="1" x14ac:dyDescent="0.25">
      <c r="A26" s="4986"/>
      <c r="B26" s="4951"/>
      <c r="C26" s="4968"/>
      <c r="D26" s="80" t="s">
        <v>117</v>
      </c>
      <c r="E26" s="84"/>
      <c r="F26" s="347" t="s">
        <v>16</v>
      </c>
      <c r="G26" s="556"/>
      <c r="H26" s="631"/>
      <c r="I26" s="177"/>
      <c r="J26" s="177"/>
      <c r="K26" s="177"/>
      <c r="L26" s="405"/>
      <c r="M26" s="50"/>
      <c r="N26" s="108"/>
      <c r="O26" s="50"/>
      <c r="P26" s="50"/>
    </row>
    <row r="27" spans="1:16" ht="18" customHeight="1" thickBot="1" x14ac:dyDescent="0.3">
      <c r="A27" s="4986"/>
      <c r="B27" s="4951"/>
      <c r="C27" s="4968"/>
      <c r="D27" s="80" t="s">
        <v>119</v>
      </c>
      <c r="E27" s="84"/>
      <c r="F27" s="347" t="s">
        <v>16</v>
      </c>
      <c r="G27" s="556"/>
      <c r="H27" s="631"/>
      <c r="I27" s="177"/>
      <c r="J27" s="177"/>
      <c r="K27" s="177"/>
      <c r="L27" s="405"/>
      <c r="M27" s="50"/>
      <c r="N27" s="108"/>
      <c r="O27" s="50"/>
      <c r="P27" s="50"/>
    </row>
    <row r="28" spans="1:16" ht="18" customHeight="1" thickBot="1" x14ac:dyDescent="0.3">
      <c r="A28" s="4986"/>
      <c r="B28" s="272"/>
      <c r="C28" s="220" t="s">
        <v>124</v>
      </c>
      <c r="D28" s="221" t="s">
        <v>4450</v>
      </c>
      <c r="E28" s="222" t="s">
        <v>124</v>
      </c>
      <c r="F28" s="352" t="s">
        <v>16</v>
      </c>
      <c r="G28" s="672"/>
      <c r="H28" s="631"/>
      <c r="I28" s="223"/>
      <c r="J28" s="223"/>
      <c r="K28" s="223"/>
      <c r="L28" s="410"/>
      <c r="M28" s="50"/>
      <c r="N28" s="419"/>
      <c r="O28" s="50"/>
      <c r="P28" s="50"/>
    </row>
    <row r="29" spans="1:16" ht="18" customHeight="1" x14ac:dyDescent="0.25">
      <c r="A29" s="4986"/>
      <c r="B29" s="4961" t="s">
        <v>126</v>
      </c>
      <c r="C29" s="4965" t="s">
        <v>78</v>
      </c>
      <c r="D29" s="209" t="s">
        <v>127</v>
      </c>
      <c r="E29" s="317"/>
      <c r="F29" s="233" t="s">
        <v>16</v>
      </c>
      <c r="G29" s="576"/>
      <c r="H29" s="631"/>
      <c r="I29" s="318"/>
      <c r="J29" s="318"/>
      <c r="K29" s="318"/>
      <c r="L29" s="670"/>
      <c r="M29" s="50"/>
      <c r="N29" s="671"/>
      <c r="O29" s="50"/>
      <c r="P29" s="50"/>
    </row>
    <row r="30" spans="1:16" ht="18" customHeight="1" thickBot="1" x14ac:dyDescent="0.3">
      <c r="A30" s="4986"/>
      <c r="B30" s="4951"/>
      <c r="C30" s="4966"/>
      <c r="D30" s="196" t="s">
        <v>128</v>
      </c>
      <c r="E30" s="283"/>
      <c r="F30" s="229" t="s">
        <v>21</v>
      </c>
      <c r="G30" s="554"/>
      <c r="H30" s="631"/>
      <c r="I30" s="284"/>
      <c r="J30" s="284"/>
      <c r="K30" s="284"/>
      <c r="L30" s="605"/>
      <c r="M30" s="50"/>
      <c r="N30" s="625"/>
      <c r="O30" s="50"/>
      <c r="P30" s="50"/>
    </row>
    <row r="31" spans="1:16" ht="18" customHeight="1" thickTop="1" x14ac:dyDescent="0.25">
      <c r="A31" s="4986"/>
      <c r="B31" s="4951"/>
      <c r="C31" s="4963"/>
      <c r="D31" s="80" t="s">
        <v>129</v>
      </c>
      <c r="E31" s="84"/>
      <c r="F31" s="347" t="s">
        <v>16</v>
      </c>
      <c r="G31" s="556"/>
      <c r="H31" s="631"/>
      <c r="I31" s="177"/>
      <c r="J31" s="177"/>
      <c r="K31" s="177"/>
      <c r="L31" s="405"/>
      <c r="M31" s="50"/>
      <c r="N31" s="108"/>
      <c r="O31" s="50"/>
      <c r="P31" s="50"/>
    </row>
    <row r="32" spans="1:16" ht="18" customHeight="1" x14ac:dyDescent="0.25">
      <c r="A32" s="4986"/>
      <c r="B32" s="4951"/>
      <c r="C32" s="4963"/>
      <c r="D32" s="80" t="s">
        <v>131</v>
      </c>
      <c r="E32" s="84"/>
      <c r="F32" s="347" t="s">
        <v>16</v>
      </c>
      <c r="G32" s="556"/>
      <c r="H32" s="631"/>
      <c r="I32" s="177"/>
      <c r="J32" s="177"/>
      <c r="K32" s="177"/>
      <c r="L32" s="405"/>
      <c r="M32" s="50"/>
      <c r="N32" s="108"/>
      <c r="O32" s="50"/>
      <c r="P32" s="50"/>
    </row>
    <row r="33" spans="1:16" ht="18" customHeight="1" thickBot="1" x14ac:dyDescent="0.3">
      <c r="A33" s="4986"/>
      <c r="B33" s="4962"/>
      <c r="C33" s="4964"/>
      <c r="D33" s="96" t="s">
        <v>133</v>
      </c>
      <c r="E33" s="97"/>
      <c r="F33" s="350" t="s">
        <v>16</v>
      </c>
      <c r="G33" s="560"/>
      <c r="H33" s="631"/>
      <c r="I33" s="181"/>
      <c r="J33" s="181"/>
      <c r="K33" s="181"/>
      <c r="L33" s="409"/>
      <c r="M33" s="50"/>
      <c r="N33" s="109"/>
      <c r="O33" s="50"/>
      <c r="P33" s="50"/>
    </row>
    <row r="34" spans="1:16" ht="18" customHeight="1" thickBot="1" x14ac:dyDescent="0.3">
      <c r="A34" s="4987"/>
      <c r="B34" s="273" t="s">
        <v>139</v>
      </c>
      <c r="C34" s="274"/>
      <c r="D34" s="289" t="s">
        <v>140</v>
      </c>
      <c r="E34" s="290"/>
      <c r="F34" s="351" t="s">
        <v>16</v>
      </c>
      <c r="G34" s="561"/>
      <c r="H34" s="631"/>
      <c r="I34" s="292"/>
      <c r="J34" s="292"/>
      <c r="K34" s="292"/>
      <c r="L34" s="413"/>
      <c r="M34" s="50"/>
      <c r="N34" s="422"/>
      <c r="O34" s="50"/>
      <c r="P34" s="50"/>
    </row>
    <row r="35" spans="1:16" s="1" customFormat="1" ht="10" customHeight="1" thickTop="1" x14ac:dyDescent="0.35">
      <c r="A35" s="69"/>
      <c r="B35" s="69"/>
      <c r="C35" s="69"/>
      <c r="E35" s="42"/>
    </row>
    <row r="36" spans="1:16" ht="18" customHeight="1" x14ac:dyDescent="0.25">
      <c r="A36" s="4935" t="s">
        <v>142</v>
      </c>
      <c r="B36" s="4953" t="s">
        <v>143</v>
      </c>
      <c r="C36" s="4967" t="s">
        <v>78</v>
      </c>
      <c r="D36" s="439" t="s">
        <v>144</v>
      </c>
      <c r="E36" s="584"/>
      <c r="F36" s="391" t="s">
        <v>16</v>
      </c>
      <c r="G36" s="583"/>
      <c r="H36" s="631"/>
      <c r="I36" s="607"/>
      <c r="J36" s="607"/>
      <c r="K36" s="607"/>
      <c r="L36" s="608"/>
      <c r="M36" s="50"/>
      <c r="N36" s="620"/>
      <c r="O36" s="50"/>
      <c r="P36" s="50"/>
    </row>
    <row r="37" spans="1:16" ht="18" customHeight="1" thickBot="1" x14ac:dyDescent="0.3">
      <c r="A37" s="4936"/>
      <c r="B37" s="4954"/>
      <c r="C37" s="4966"/>
      <c r="D37" s="196" t="s">
        <v>146</v>
      </c>
      <c r="E37" s="283"/>
      <c r="F37" s="229" t="s">
        <v>21</v>
      </c>
      <c r="G37" s="554"/>
      <c r="H37" s="631"/>
      <c r="I37" s="284"/>
      <c r="J37" s="284"/>
      <c r="K37" s="284"/>
      <c r="L37" s="605"/>
      <c r="M37" s="50"/>
      <c r="N37" s="625"/>
      <c r="O37" s="50"/>
      <c r="P37" s="50"/>
    </row>
    <row r="38" spans="1:16" ht="18" customHeight="1" thickTop="1" x14ac:dyDescent="0.25">
      <c r="A38" s="4936"/>
      <c r="B38" s="4954"/>
      <c r="C38" s="296"/>
      <c r="D38" s="80" t="s">
        <v>147</v>
      </c>
      <c r="E38" s="84"/>
      <c r="F38" s="347" t="s">
        <v>16</v>
      </c>
      <c r="G38" s="556"/>
      <c r="H38" s="631"/>
      <c r="I38" s="177"/>
      <c r="J38" s="177"/>
      <c r="K38" s="177"/>
      <c r="L38" s="405"/>
      <c r="M38" s="50"/>
      <c r="N38" s="108"/>
      <c r="O38" s="50"/>
      <c r="P38" s="50"/>
    </row>
    <row r="39" spans="1:16" ht="18" customHeight="1" x14ac:dyDescent="0.25">
      <c r="A39" s="4936"/>
      <c r="B39" s="4954"/>
      <c r="C39" s="296"/>
      <c r="D39" s="80" t="s">
        <v>4451</v>
      </c>
      <c r="E39" s="84"/>
      <c r="F39" s="347" t="s">
        <v>16</v>
      </c>
      <c r="G39" s="556"/>
      <c r="H39" s="631"/>
      <c r="I39" s="177"/>
      <c r="J39" s="177"/>
      <c r="K39" s="177"/>
      <c r="L39" s="405"/>
      <c r="M39" s="50"/>
      <c r="N39" s="108"/>
      <c r="O39" s="50"/>
      <c r="P39" s="50"/>
    </row>
    <row r="40" spans="1:16" ht="18" customHeight="1" x14ac:dyDescent="0.25">
      <c r="A40" s="4936"/>
      <c r="B40" s="4954"/>
      <c r="C40" s="296"/>
      <c r="D40" s="80" t="s">
        <v>151</v>
      </c>
      <c r="E40" s="84"/>
      <c r="F40" s="347" t="s">
        <v>16</v>
      </c>
      <c r="G40" s="556"/>
      <c r="H40" s="631"/>
      <c r="I40" s="177"/>
      <c r="J40" s="177"/>
      <c r="K40" s="177"/>
      <c r="L40" s="405"/>
      <c r="M40" s="50"/>
      <c r="N40" s="108"/>
      <c r="O40" s="50"/>
      <c r="P40" s="50"/>
    </row>
    <row r="41" spans="1:16" ht="18" customHeight="1" thickBot="1" x14ac:dyDescent="0.3">
      <c r="A41" s="4936"/>
      <c r="B41" s="4984"/>
      <c r="C41" s="307"/>
      <c r="D41" s="80" t="s">
        <v>4498</v>
      </c>
      <c r="E41" s="84"/>
      <c r="F41" s="347" t="s">
        <v>16</v>
      </c>
      <c r="G41" s="556"/>
      <c r="H41" s="631"/>
      <c r="I41" s="177"/>
      <c r="J41" s="177"/>
      <c r="K41" s="177"/>
      <c r="L41" s="405"/>
      <c r="M41" s="50"/>
      <c r="N41" s="108"/>
      <c r="O41" s="50"/>
      <c r="P41" s="50"/>
    </row>
    <row r="42" spans="1:16" ht="18" customHeight="1" x14ac:dyDescent="0.25">
      <c r="A42" s="4936"/>
      <c r="B42" s="275" t="s">
        <v>159</v>
      </c>
      <c r="C42" s="276"/>
      <c r="D42" s="199" t="s">
        <v>160</v>
      </c>
      <c r="E42" s="285"/>
      <c r="F42" s="230" t="s">
        <v>16</v>
      </c>
      <c r="G42" s="675"/>
      <c r="H42" s="631"/>
      <c r="I42" s="286"/>
      <c r="J42" s="286"/>
      <c r="K42" s="286"/>
      <c r="L42" s="606"/>
      <c r="M42" s="50"/>
      <c r="N42" s="626"/>
      <c r="O42" s="50"/>
      <c r="P42" s="50"/>
    </row>
    <row r="43" spans="1:16" ht="18" customHeight="1" thickBot="1" x14ac:dyDescent="0.3">
      <c r="A43" s="4936"/>
      <c r="B43" s="277"/>
      <c r="C43" s="278"/>
      <c r="D43" s="203" t="s">
        <v>162</v>
      </c>
      <c r="E43" s="319"/>
      <c r="F43" s="232" t="s">
        <v>21</v>
      </c>
      <c r="G43" s="562"/>
      <c r="H43" s="631"/>
      <c r="I43" s="320"/>
      <c r="J43" s="320"/>
      <c r="K43" s="320"/>
      <c r="L43" s="609"/>
      <c r="M43" s="50"/>
      <c r="N43" s="496"/>
      <c r="O43" s="50"/>
      <c r="P43" s="50"/>
    </row>
    <row r="44" spans="1:16" ht="18" customHeight="1" x14ac:dyDescent="0.25">
      <c r="A44" s="4936"/>
      <c r="B44" s="4961" t="s">
        <v>163</v>
      </c>
      <c r="C44" s="4965" t="s">
        <v>78</v>
      </c>
      <c r="D44" s="199" t="s">
        <v>2053</v>
      </c>
      <c r="E44" s="285"/>
      <c r="F44" s="230" t="s">
        <v>16</v>
      </c>
      <c r="G44" s="559"/>
      <c r="H44" s="631"/>
      <c r="I44" s="286"/>
      <c r="J44" s="286"/>
      <c r="K44" s="286"/>
      <c r="L44" s="606"/>
      <c r="M44" s="50"/>
      <c r="N44" s="626"/>
      <c r="O44" s="50"/>
      <c r="P44" s="50"/>
    </row>
    <row r="45" spans="1:16" ht="18" customHeight="1" thickBot="1" x14ac:dyDescent="0.3">
      <c r="A45" s="4936"/>
      <c r="B45" s="4951"/>
      <c r="C45" s="4966"/>
      <c r="D45" s="196" t="s">
        <v>2054</v>
      </c>
      <c r="E45" s="283"/>
      <c r="F45" s="229" t="s">
        <v>21</v>
      </c>
      <c r="G45" s="554"/>
      <c r="H45" s="631"/>
      <c r="I45" s="284"/>
      <c r="J45" s="284"/>
      <c r="K45" s="284"/>
      <c r="L45" s="605"/>
      <c r="M45" s="50"/>
      <c r="N45" s="625"/>
      <c r="O45" s="50"/>
      <c r="P45" s="50"/>
    </row>
    <row r="46" spans="1:16" ht="18" customHeight="1" thickTop="1" x14ac:dyDescent="0.25">
      <c r="A46" s="4936"/>
      <c r="B46" s="4951"/>
      <c r="C46" s="4963"/>
      <c r="D46" s="80" t="s">
        <v>2055</v>
      </c>
      <c r="E46" s="84"/>
      <c r="F46" s="347" t="s">
        <v>16</v>
      </c>
      <c r="G46" s="556"/>
      <c r="H46" s="631"/>
      <c r="I46" s="177"/>
      <c r="J46" s="177"/>
      <c r="K46" s="177"/>
      <c r="L46" s="405"/>
      <c r="M46" s="50"/>
      <c r="N46" s="108"/>
      <c r="O46" s="50"/>
      <c r="P46" s="50"/>
    </row>
    <row r="47" spans="1:16" ht="18" customHeight="1" thickBot="1" x14ac:dyDescent="0.3">
      <c r="A47" s="4936"/>
      <c r="B47" s="4962"/>
      <c r="C47" s="4964"/>
      <c r="D47" s="96" t="s">
        <v>2057</v>
      </c>
      <c r="E47" s="97"/>
      <c r="F47" s="350" t="s">
        <v>16</v>
      </c>
      <c r="G47" s="560"/>
      <c r="H47" s="631"/>
      <c r="I47" s="181"/>
      <c r="J47" s="181"/>
      <c r="K47" s="181"/>
      <c r="L47" s="409"/>
      <c r="M47" s="50"/>
      <c r="N47" s="109"/>
      <c r="O47" s="50"/>
      <c r="P47" s="50"/>
    </row>
    <row r="48" spans="1:16" ht="18" customHeight="1" x14ac:dyDescent="0.25">
      <c r="A48" s="4936"/>
      <c r="B48" s="323"/>
      <c r="C48" s="331" t="s">
        <v>174</v>
      </c>
      <c r="D48" s="332" t="s">
        <v>175</v>
      </c>
      <c r="E48" s="322" t="s">
        <v>174</v>
      </c>
      <c r="F48" s="363" t="s">
        <v>16</v>
      </c>
      <c r="G48" s="563"/>
      <c r="H48" s="631"/>
      <c r="I48" s="333"/>
      <c r="J48" s="333"/>
      <c r="K48" s="333"/>
      <c r="L48" s="610"/>
      <c r="M48" s="50"/>
      <c r="N48" s="627"/>
      <c r="O48" s="50"/>
      <c r="P48" s="50"/>
    </row>
    <row r="49" spans="1:16" ht="18" customHeight="1" x14ac:dyDescent="0.25">
      <c r="A49" s="4936"/>
      <c r="B49" s="324"/>
      <c r="C49" s="326" t="s">
        <v>185</v>
      </c>
      <c r="D49" s="327" t="s">
        <v>186</v>
      </c>
      <c r="E49" s="328" t="s">
        <v>185</v>
      </c>
      <c r="F49" s="353" t="s">
        <v>21</v>
      </c>
      <c r="G49" s="564"/>
      <c r="H49" s="631"/>
      <c r="I49" s="330"/>
      <c r="J49" s="330"/>
      <c r="K49" s="330"/>
      <c r="L49" s="611"/>
      <c r="M49" s="50"/>
      <c r="N49" s="624"/>
      <c r="O49" s="50"/>
      <c r="P49" s="50"/>
    </row>
    <row r="50" spans="1:16" ht="18" customHeight="1" thickBot="1" x14ac:dyDescent="0.3">
      <c r="A50" s="4936"/>
      <c r="B50" s="325"/>
      <c r="C50" s="171" t="s">
        <v>187</v>
      </c>
      <c r="D50" s="104" t="s">
        <v>188</v>
      </c>
      <c r="E50" s="105" t="s">
        <v>187</v>
      </c>
      <c r="F50" s="354" t="s">
        <v>21</v>
      </c>
      <c r="G50" s="565"/>
      <c r="H50" s="631"/>
      <c r="I50" s="182"/>
      <c r="J50" s="182"/>
      <c r="K50" s="182"/>
      <c r="L50" s="455"/>
      <c r="M50" s="50"/>
      <c r="N50" s="465"/>
      <c r="O50" s="50"/>
      <c r="P50" s="50"/>
    </row>
    <row r="51" spans="1:16" ht="18" customHeight="1" x14ac:dyDescent="0.25">
      <c r="A51" s="4936"/>
      <c r="B51" s="4961" t="s">
        <v>189</v>
      </c>
      <c r="C51" s="4965" t="s">
        <v>78</v>
      </c>
      <c r="D51" s="199" t="s">
        <v>190</v>
      </c>
      <c r="E51" s="285"/>
      <c r="F51" s="230" t="s">
        <v>16</v>
      </c>
      <c r="G51" s="559"/>
      <c r="H51" s="631"/>
      <c r="I51" s="286"/>
      <c r="J51" s="286"/>
      <c r="K51" s="286"/>
      <c r="L51" s="606"/>
      <c r="M51" s="50"/>
      <c r="N51" s="626"/>
      <c r="O51" s="50"/>
      <c r="P51" s="50"/>
    </row>
    <row r="52" spans="1:16" ht="18" customHeight="1" thickBot="1" x14ac:dyDescent="0.3">
      <c r="A52" s="4936"/>
      <c r="B52" s="4951"/>
      <c r="C52" s="4966"/>
      <c r="D52" s="196" t="s">
        <v>191</v>
      </c>
      <c r="E52" s="283"/>
      <c r="F52" s="229" t="s">
        <v>21</v>
      </c>
      <c r="G52" s="554"/>
      <c r="H52" s="631"/>
      <c r="I52" s="284"/>
      <c r="J52" s="284"/>
      <c r="K52" s="284"/>
      <c r="L52" s="605"/>
      <c r="M52" s="50"/>
      <c r="N52" s="625"/>
      <c r="O52" s="50"/>
      <c r="P52" s="50"/>
    </row>
    <row r="53" spans="1:16" ht="18" customHeight="1" thickTop="1" x14ac:dyDescent="0.25">
      <c r="A53" s="4936"/>
      <c r="B53" s="4951"/>
      <c r="C53" s="4963"/>
      <c r="D53" s="80" t="s">
        <v>192</v>
      </c>
      <c r="E53" s="84"/>
      <c r="F53" s="347" t="s">
        <v>16</v>
      </c>
      <c r="G53" s="556"/>
      <c r="H53" s="631"/>
      <c r="I53" s="177"/>
      <c r="J53" s="177"/>
      <c r="K53" s="177"/>
      <c r="L53" s="405"/>
      <c r="M53" s="50"/>
      <c r="N53" s="108"/>
      <c r="O53" s="50"/>
      <c r="P53" s="50"/>
    </row>
    <row r="54" spans="1:16" ht="18" customHeight="1" thickBot="1" x14ac:dyDescent="0.3">
      <c r="A54" s="4936"/>
      <c r="B54" s="4962"/>
      <c r="C54" s="4964"/>
      <c r="D54" s="96" t="s">
        <v>194</v>
      </c>
      <c r="E54" s="97"/>
      <c r="F54" s="350" t="s">
        <v>16</v>
      </c>
      <c r="G54" s="560"/>
      <c r="H54" s="631"/>
      <c r="I54" s="181"/>
      <c r="J54" s="181"/>
      <c r="K54" s="181"/>
      <c r="L54" s="409"/>
      <c r="M54" s="50"/>
      <c r="N54" s="109"/>
      <c r="O54" s="50"/>
      <c r="P54" s="50"/>
    </row>
    <row r="55" spans="1:16" ht="18" customHeight="1" thickBot="1" x14ac:dyDescent="0.3">
      <c r="A55" s="4937"/>
      <c r="B55" s="273" t="s">
        <v>199</v>
      </c>
      <c r="C55" s="274"/>
      <c r="D55" s="289" t="s">
        <v>4499</v>
      </c>
      <c r="E55" s="290"/>
      <c r="F55" s="351" t="s">
        <v>16</v>
      </c>
      <c r="G55" s="561"/>
      <c r="H55" s="631"/>
      <c r="I55" s="292"/>
      <c r="J55" s="292"/>
      <c r="K55" s="292"/>
      <c r="L55" s="413"/>
      <c r="M55" s="50"/>
      <c r="N55" s="422" t="s">
        <v>2063</v>
      </c>
      <c r="O55" s="50"/>
      <c r="P55" s="50"/>
    </row>
    <row r="56" spans="1:16" s="1" customFormat="1" ht="10" customHeight="1" thickTop="1" x14ac:dyDescent="0.35">
      <c r="A56" s="69"/>
      <c r="B56" s="69"/>
      <c r="C56" s="69"/>
      <c r="E56" s="42"/>
    </row>
    <row r="57" spans="1:16" ht="18" customHeight="1" x14ac:dyDescent="0.25">
      <c r="A57" s="4935" t="s">
        <v>212</v>
      </c>
      <c r="B57" s="4953" t="s">
        <v>213</v>
      </c>
      <c r="C57" s="4967" t="s">
        <v>214</v>
      </c>
      <c r="D57" s="439" t="s">
        <v>215</v>
      </c>
      <c r="E57" s="584"/>
      <c r="F57" s="391" t="s">
        <v>16</v>
      </c>
      <c r="G57" s="583"/>
      <c r="H57" s="631"/>
      <c r="I57" s="607"/>
      <c r="J57" s="607"/>
      <c r="K57" s="607"/>
      <c r="L57" s="608"/>
      <c r="M57" s="50"/>
      <c r="N57" s="620"/>
      <c r="O57" s="50"/>
      <c r="P57" s="50"/>
    </row>
    <row r="58" spans="1:16" ht="18" customHeight="1" x14ac:dyDescent="0.25">
      <c r="A58" s="4936"/>
      <c r="B58" s="4954"/>
      <c r="C58" s="4958"/>
      <c r="D58" s="336" t="s">
        <v>216</v>
      </c>
      <c r="E58" s="337"/>
      <c r="F58" s="355" t="s">
        <v>21</v>
      </c>
      <c r="G58" s="566"/>
      <c r="H58" s="631"/>
      <c r="I58" s="338"/>
      <c r="J58" s="338"/>
      <c r="K58" s="338"/>
      <c r="L58" s="612"/>
      <c r="M58" s="50"/>
      <c r="N58" s="621"/>
      <c r="O58" s="50"/>
      <c r="P58" s="50"/>
    </row>
    <row r="59" spans="1:16" ht="18" customHeight="1" x14ac:dyDescent="0.25">
      <c r="A59" s="4936"/>
      <c r="B59" s="4954"/>
      <c r="C59" s="4958"/>
      <c r="D59" s="80" t="s">
        <v>218</v>
      </c>
      <c r="E59" s="84"/>
      <c r="F59" s="347" t="s">
        <v>16</v>
      </c>
      <c r="G59" s="556"/>
      <c r="H59" s="631"/>
      <c r="I59" s="177"/>
      <c r="J59" s="177"/>
      <c r="K59" s="177"/>
      <c r="L59" s="405"/>
      <c r="M59" s="50"/>
      <c r="N59" s="108"/>
      <c r="O59" s="50"/>
      <c r="P59" s="50"/>
    </row>
    <row r="60" spans="1:16" ht="18" customHeight="1" x14ac:dyDescent="0.25">
      <c r="A60" s="4936"/>
      <c r="B60" s="4954"/>
      <c r="C60" s="4958"/>
      <c r="D60" s="91" t="s">
        <v>220</v>
      </c>
      <c r="E60" s="92"/>
      <c r="F60" s="349" t="s">
        <v>16</v>
      </c>
      <c r="G60" s="558"/>
      <c r="H60" s="631"/>
      <c r="I60" s="179"/>
      <c r="J60" s="179"/>
      <c r="K60" s="179"/>
      <c r="L60" s="407"/>
      <c r="M60" s="50"/>
      <c r="N60" s="107"/>
      <c r="O60" s="50"/>
      <c r="P60" s="50"/>
    </row>
    <row r="61" spans="1:16" ht="18" customHeight="1" x14ac:dyDescent="0.25">
      <c r="A61" s="4936"/>
      <c r="B61" s="4954"/>
      <c r="C61" s="4971"/>
      <c r="D61" s="78" t="s">
        <v>222</v>
      </c>
      <c r="E61" s="15"/>
      <c r="F61" s="16" t="s">
        <v>16</v>
      </c>
      <c r="G61" s="567"/>
      <c r="H61" s="631"/>
      <c r="I61" s="16"/>
      <c r="J61" s="16"/>
      <c r="K61" s="16"/>
      <c r="L61" s="462"/>
      <c r="M61" s="50"/>
      <c r="N61" s="462"/>
      <c r="O61" s="50"/>
      <c r="P61" s="50"/>
    </row>
    <row r="62" spans="1:16" ht="18" customHeight="1" x14ac:dyDescent="0.25">
      <c r="A62" s="4936"/>
      <c r="B62" s="4954"/>
      <c r="C62" s="4958" t="s">
        <v>224</v>
      </c>
      <c r="D62" s="77" t="s">
        <v>225</v>
      </c>
      <c r="E62" s="4"/>
      <c r="F62" s="5" t="s">
        <v>16</v>
      </c>
      <c r="G62" s="568"/>
      <c r="H62" s="631"/>
      <c r="I62" s="5"/>
      <c r="J62" s="5"/>
      <c r="K62" s="5"/>
      <c r="L62" s="457"/>
      <c r="M62" s="50"/>
      <c r="N62" s="457"/>
      <c r="O62" s="50"/>
      <c r="P62" s="50"/>
    </row>
    <row r="63" spans="1:16" ht="18" customHeight="1" x14ac:dyDescent="0.25">
      <c r="A63" s="4936"/>
      <c r="B63" s="4954"/>
      <c r="C63" s="4958"/>
      <c r="D63" s="77" t="s">
        <v>227</v>
      </c>
      <c r="E63" s="4"/>
      <c r="F63" s="5" t="s">
        <v>16</v>
      </c>
      <c r="G63" s="568"/>
      <c r="H63" s="631"/>
      <c r="I63" s="5"/>
      <c r="J63" s="5"/>
      <c r="K63" s="5"/>
      <c r="L63" s="457"/>
      <c r="M63" s="50"/>
      <c r="N63" s="457"/>
      <c r="O63" s="50"/>
      <c r="P63" s="50"/>
    </row>
    <row r="64" spans="1:16" ht="18" customHeight="1" x14ac:dyDescent="0.25">
      <c r="A64" s="4936"/>
      <c r="B64" s="4954"/>
      <c r="C64" s="172" t="s">
        <v>229</v>
      </c>
      <c r="D64" s="247" t="s">
        <v>230</v>
      </c>
      <c r="E64" s="248"/>
      <c r="F64" s="249" t="s">
        <v>16</v>
      </c>
      <c r="G64" s="569"/>
      <c r="H64" s="631"/>
      <c r="I64" s="250"/>
      <c r="J64" s="250"/>
      <c r="K64" s="250"/>
      <c r="L64" s="613"/>
      <c r="M64" s="50"/>
      <c r="N64" s="622"/>
      <c r="O64" s="50"/>
      <c r="P64" s="50"/>
    </row>
    <row r="65" spans="1:16" ht="18" customHeight="1" x14ac:dyDescent="0.25">
      <c r="A65" s="4936"/>
      <c r="B65" s="4954"/>
      <c r="C65" s="173" t="s">
        <v>231</v>
      </c>
      <c r="D65" s="251" t="s">
        <v>232</v>
      </c>
      <c r="E65" s="252"/>
      <c r="F65" s="253" t="s">
        <v>21</v>
      </c>
      <c r="G65" s="570"/>
      <c r="H65" s="631"/>
      <c r="I65" s="254"/>
      <c r="J65" s="254"/>
      <c r="K65" s="254"/>
      <c r="L65" s="614"/>
      <c r="M65" s="50"/>
      <c r="N65" s="623"/>
      <c r="O65" s="50"/>
      <c r="P65" s="50"/>
    </row>
    <row r="66" spans="1:16" ht="18" customHeight="1" x14ac:dyDescent="0.25">
      <c r="A66" s="4936"/>
      <c r="B66" s="4954"/>
      <c r="C66" s="300" t="s">
        <v>2069</v>
      </c>
      <c r="D66" s="356" t="s">
        <v>234</v>
      </c>
      <c r="E66" s="357"/>
      <c r="F66" s="358" t="s">
        <v>16</v>
      </c>
      <c r="G66" s="571"/>
      <c r="H66" s="631"/>
      <c r="I66" s="358"/>
      <c r="J66" s="358"/>
      <c r="K66" s="358"/>
      <c r="L66" s="615"/>
      <c r="M66" s="50"/>
      <c r="N66" s="615"/>
      <c r="O66" s="50"/>
      <c r="P66" s="50"/>
    </row>
    <row r="67" spans="1:16" ht="18" customHeight="1" x14ac:dyDescent="0.25">
      <c r="A67" s="4936"/>
      <c r="B67" s="4954"/>
      <c r="C67" s="172" t="s">
        <v>236</v>
      </c>
      <c r="D67" s="247" t="s">
        <v>237</v>
      </c>
      <c r="E67" s="360"/>
      <c r="F67" s="249" t="s">
        <v>16</v>
      </c>
      <c r="G67" s="569"/>
      <c r="H67" s="631"/>
      <c r="I67" s="361"/>
      <c r="J67" s="361"/>
      <c r="K67" s="361"/>
      <c r="L67" s="616"/>
      <c r="M67" s="50"/>
      <c r="N67" s="622"/>
      <c r="O67" s="50"/>
      <c r="P67" s="50"/>
    </row>
    <row r="68" spans="1:16" ht="18" customHeight="1" x14ac:dyDescent="0.25">
      <c r="A68" s="4936"/>
      <c r="B68" s="4954"/>
      <c r="C68" s="173" t="s">
        <v>238</v>
      </c>
      <c r="D68" s="251" t="s">
        <v>239</v>
      </c>
      <c r="E68" s="339"/>
      <c r="F68" s="253" t="s">
        <v>21</v>
      </c>
      <c r="G68" s="570"/>
      <c r="H68" s="631"/>
      <c r="I68" s="340"/>
      <c r="J68" s="340"/>
      <c r="K68" s="340"/>
      <c r="L68" s="617"/>
      <c r="M68" s="50"/>
      <c r="N68" s="623"/>
      <c r="O68" s="50"/>
      <c r="P68" s="50"/>
    </row>
    <row r="69" spans="1:16" ht="18" customHeight="1" x14ac:dyDescent="0.25">
      <c r="A69" s="4936"/>
      <c r="B69" s="4954"/>
      <c r="C69" s="296" t="s">
        <v>2071</v>
      </c>
      <c r="D69" s="77" t="s">
        <v>241</v>
      </c>
      <c r="E69" s="4"/>
      <c r="F69" s="5" t="s">
        <v>16</v>
      </c>
      <c r="G69" s="568"/>
      <c r="H69" s="631"/>
      <c r="I69" s="5"/>
      <c r="J69" s="5"/>
      <c r="K69" s="5"/>
      <c r="L69" s="457"/>
      <c r="M69" s="50"/>
      <c r="N69" s="457"/>
      <c r="O69" s="50"/>
      <c r="P69" s="50"/>
    </row>
    <row r="70" spans="1:16" ht="18" customHeight="1" x14ac:dyDescent="0.25">
      <c r="A70" s="4936"/>
      <c r="B70" s="4954"/>
      <c r="C70" s="4967" t="s">
        <v>243</v>
      </c>
      <c r="D70" s="79" t="s">
        <v>244</v>
      </c>
      <c r="E70" s="7"/>
      <c r="F70" s="8" t="s">
        <v>16</v>
      </c>
      <c r="G70" s="572"/>
      <c r="H70" s="631"/>
      <c r="I70" s="8"/>
      <c r="J70" s="8"/>
      <c r="K70" s="8"/>
      <c r="L70" s="490"/>
      <c r="M70" s="50"/>
      <c r="N70" s="490"/>
      <c r="O70" s="50"/>
      <c r="P70" s="50"/>
    </row>
    <row r="71" spans="1:16" ht="18" customHeight="1" x14ac:dyDescent="0.25">
      <c r="A71" s="4936"/>
      <c r="B71" s="4954"/>
      <c r="C71" s="4958"/>
      <c r="D71" s="77" t="s">
        <v>246</v>
      </c>
      <c r="E71" s="4"/>
      <c r="F71" s="5" t="s">
        <v>16</v>
      </c>
      <c r="G71" s="568"/>
      <c r="H71" s="631"/>
      <c r="I71" s="5"/>
      <c r="J71" s="5"/>
      <c r="K71" s="5"/>
      <c r="L71" s="457"/>
      <c r="M71" s="50"/>
      <c r="N71" s="457"/>
      <c r="O71" s="50"/>
      <c r="P71" s="50"/>
    </row>
    <row r="72" spans="1:16" ht="18" customHeight="1" x14ac:dyDescent="0.25">
      <c r="A72" s="4936"/>
      <c r="B72" s="4954"/>
      <c r="C72" s="172" t="s">
        <v>248</v>
      </c>
      <c r="D72" s="247" t="s">
        <v>249</v>
      </c>
      <c r="E72" s="360"/>
      <c r="F72" s="249" t="s">
        <v>16</v>
      </c>
      <c r="G72" s="569"/>
      <c r="H72" s="631"/>
      <c r="I72" s="361"/>
      <c r="J72" s="361"/>
      <c r="K72" s="361"/>
      <c r="L72" s="616"/>
      <c r="M72" s="50"/>
      <c r="N72" s="622"/>
      <c r="O72" s="50"/>
      <c r="P72" s="50"/>
    </row>
    <row r="73" spans="1:16" ht="18" customHeight="1" x14ac:dyDescent="0.25">
      <c r="A73" s="4936"/>
      <c r="B73" s="4954"/>
      <c r="C73" s="173" t="s">
        <v>250</v>
      </c>
      <c r="D73" s="251" t="s">
        <v>251</v>
      </c>
      <c r="E73" s="339"/>
      <c r="F73" s="253" t="s">
        <v>21</v>
      </c>
      <c r="G73" s="570"/>
      <c r="H73" s="631"/>
      <c r="I73" s="340"/>
      <c r="J73" s="340"/>
      <c r="K73" s="340"/>
      <c r="L73" s="617"/>
      <c r="M73" s="50"/>
      <c r="N73" s="623"/>
      <c r="O73" s="50"/>
      <c r="P73" s="50"/>
    </row>
    <row r="74" spans="1:16" ht="18" customHeight="1" thickBot="1" x14ac:dyDescent="0.3">
      <c r="A74" s="4936"/>
      <c r="B74" s="4954"/>
      <c r="C74" s="300" t="s">
        <v>252</v>
      </c>
      <c r="D74" s="356" t="s">
        <v>253</v>
      </c>
      <c r="E74" s="357"/>
      <c r="F74" s="358" t="s">
        <v>16</v>
      </c>
      <c r="G74" s="571"/>
      <c r="H74" s="631"/>
      <c r="I74" s="358"/>
      <c r="J74" s="358"/>
      <c r="K74" s="358"/>
      <c r="L74" s="615"/>
      <c r="M74" s="50"/>
      <c r="N74" s="615"/>
      <c r="O74" s="50"/>
      <c r="P74" s="50"/>
    </row>
    <row r="75" spans="1:16" ht="18" customHeight="1" thickTop="1" x14ac:dyDescent="0.25">
      <c r="A75" s="4936"/>
      <c r="B75" s="4954"/>
      <c r="C75" s="172" t="s">
        <v>255</v>
      </c>
      <c r="D75" s="247" t="s">
        <v>256</v>
      </c>
      <c r="E75" s="360"/>
      <c r="F75" s="344" t="s">
        <v>16</v>
      </c>
      <c r="G75" s="573"/>
      <c r="H75" s="631"/>
      <c r="I75" s="361"/>
      <c r="J75" s="361"/>
      <c r="K75" s="361"/>
      <c r="L75" s="616"/>
      <c r="M75" s="50"/>
      <c r="N75" s="622"/>
      <c r="O75" s="50"/>
      <c r="P75" s="50"/>
    </row>
    <row r="76" spans="1:16" ht="18" customHeight="1" x14ac:dyDescent="0.25">
      <c r="A76" s="4936"/>
      <c r="B76" s="4954"/>
      <c r="C76" s="173" t="s">
        <v>257</v>
      </c>
      <c r="D76" s="251" t="s">
        <v>258</v>
      </c>
      <c r="E76" s="339"/>
      <c r="F76" s="329" t="s">
        <v>21</v>
      </c>
      <c r="G76" s="574"/>
      <c r="H76" s="631"/>
      <c r="I76" s="340"/>
      <c r="J76" s="340"/>
      <c r="K76" s="340"/>
      <c r="L76" s="617"/>
      <c r="M76" s="50"/>
      <c r="N76" s="623"/>
      <c r="O76" s="50"/>
      <c r="P76" s="50"/>
    </row>
    <row r="77" spans="1:16" ht="18" customHeight="1" x14ac:dyDescent="0.25">
      <c r="A77" s="4936"/>
      <c r="B77" s="4954"/>
      <c r="C77" s="280" t="s">
        <v>262</v>
      </c>
      <c r="D77" s="362" t="s">
        <v>263</v>
      </c>
      <c r="E77" s="18"/>
      <c r="F77" s="19" t="s">
        <v>16</v>
      </c>
      <c r="G77" s="575"/>
      <c r="H77" s="631"/>
      <c r="I77" s="19"/>
      <c r="J77" s="19"/>
      <c r="K77" s="19"/>
      <c r="L77" s="618"/>
      <c r="M77" s="50"/>
      <c r="N77" s="618"/>
      <c r="O77" s="50"/>
      <c r="P77" s="50"/>
    </row>
    <row r="78" spans="1:16" ht="18" customHeight="1" x14ac:dyDescent="0.25">
      <c r="A78" s="4936"/>
      <c r="B78" s="4954"/>
      <c r="C78" s="4958" t="s">
        <v>2077</v>
      </c>
      <c r="D78" s="209" t="s">
        <v>1995</v>
      </c>
      <c r="E78" s="207"/>
      <c r="F78" s="233" t="s">
        <v>16</v>
      </c>
      <c r="G78" s="576"/>
      <c r="H78" s="631"/>
      <c r="I78" s="208"/>
      <c r="J78" s="208"/>
      <c r="K78" s="208"/>
      <c r="L78" s="449"/>
      <c r="M78" s="50"/>
      <c r="N78" s="459"/>
      <c r="O78" s="50"/>
      <c r="P78" s="50"/>
    </row>
    <row r="79" spans="1:16" ht="18" customHeight="1" thickBot="1" x14ac:dyDescent="0.3">
      <c r="A79" s="4936"/>
      <c r="B79" s="4984"/>
      <c r="C79" s="4970"/>
      <c r="D79" s="206" t="s">
        <v>1997</v>
      </c>
      <c r="E79" s="207" t="s">
        <v>273</v>
      </c>
      <c r="F79" s="233" t="s">
        <v>21</v>
      </c>
      <c r="G79" s="576"/>
      <c r="H79" s="631"/>
      <c r="I79" s="208"/>
      <c r="J79" s="208"/>
      <c r="K79" s="208"/>
      <c r="L79" s="449"/>
      <c r="M79" s="50"/>
      <c r="N79" s="466"/>
      <c r="O79" s="50"/>
      <c r="P79" s="50"/>
    </row>
    <row r="80" spans="1:16" ht="18" customHeight="1" x14ac:dyDescent="0.25">
      <c r="A80" s="4936"/>
      <c r="B80" s="4961" t="s">
        <v>275</v>
      </c>
      <c r="C80" s="4965"/>
      <c r="D80" s="345" t="s">
        <v>2078</v>
      </c>
      <c r="E80" s="11"/>
      <c r="F80" s="12" t="s">
        <v>16</v>
      </c>
      <c r="G80" s="577"/>
      <c r="H80" s="631"/>
      <c r="I80" s="12"/>
      <c r="J80" s="12"/>
      <c r="K80" s="12"/>
      <c r="L80" s="494"/>
      <c r="M80" s="50"/>
      <c r="N80" s="494"/>
      <c r="O80" s="50"/>
      <c r="P80" s="50"/>
    </row>
    <row r="81" spans="1:16" ht="18" customHeight="1" x14ac:dyDescent="0.25">
      <c r="A81" s="4936"/>
      <c r="B81" s="4951"/>
      <c r="C81" s="4958"/>
      <c r="D81" s="78" t="s">
        <v>2080</v>
      </c>
      <c r="E81" s="15"/>
      <c r="F81" s="16" t="s">
        <v>16</v>
      </c>
      <c r="G81" s="567"/>
      <c r="H81" s="631"/>
      <c r="I81" s="16"/>
      <c r="J81" s="16"/>
      <c r="K81" s="16"/>
      <c r="L81" s="462"/>
      <c r="M81" s="50"/>
      <c r="N81" s="462"/>
      <c r="O81" s="50"/>
      <c r="P81" s="50"/>
    </row>
    <row r="82" spans="1:16" ht="18" customHeight="1" thickBot="1" x14ac:dyDescent="0.3">
      <c r="A82" s="4936"/>
      <c r="B82" s="4962"/>
      <c r="C82" s="4970"/>
      <c r="D82" s="646" t="s">
        <v>291</v>
      </c>
      <c r="E82" s="204"/>
      <c r="F82" s="232" t="s">
        <v>16</v>
      </c>
      <c r="G82" s="562"/>
      <c r="H82" s="631"/>
      <c r="I82" s="205"/>
      <c r="J82" s="205"/>
      <c r="K82" s="205"/>
      <c r="L82" s="412"/>
      <c r="M82" s="50"/>
      <c r="N82" s="647"/>
      <c r="O82" s="50"/>
      <c r="P82" s="50"/>
    </row>
    <row r="83" spans="1:16" ht="18" customHeight="1" x14ac:dyDescent="0.25">
      <c r="A83" s="4936"/>
      <c r="B83" s="4951" t="s">
        <v>293</v>
      </c>
      <c r="C83" s="4958"/>
      <c r="D83" s="209" t="s">
        <v>294</v>
      </c>
      <c r="E83" s="207"/>
      <c r="F83" s="233" t="s">
        <v>16</v>
      </c>
      <c r="G83" s="576"/>
      <c r="H83" s="631"/>
      <c r="I83" s="208"/>
      <c r="J83" s="208"/>
      <c r="K83" s="208"/>
      <c r="L83" s="449"/>
      <c r="M83" s="50"/>
      <c r="N83" s="459"/>
      <c r="O83" s="50"/>
      <c r="P83" s="50"/>
    </row>
    <row r="84" spans="1:16" ht="18" customHeight="1" thickBot="1" x14ac:dyDescent="0.3">
      <c r="A84" s="4936"/>
      <c r="B84" s="4962"/>
      <c r="C84" s="4970"/>
      <c r="D84" s="206" t="s">
        <v>297</v>
      </c>
      <c r="E84" s="207" t="s">
        <v>296</v>
      </c>
      <c r="F84" s="233" t="s">
        <v>21</v>
      </c>
      <c r="G84" s="576"/>
      <c r="H84" s="631"/>
      <c r="I84" s="208"/>
      <c r="J84" s="208"/>
      <c r="K84" s="208"/>
      <c r="L84" s="449"/>
      <c r="M84" s="50"/>
      <c r="N84" s="466"/>
      <c r="O84" s="50"/>
      <c r="P84" s="50"/>
    </row>
    <row r="85" spans="1:16" ht="18" customHeight="1" x14ac:dyDescent="0.25">
      <c r="A85" s="4936"/>
      <c r="B85" s="4961" t="s">
        <v>298</v>
      </c>
      <c r="C85" s="4965"/>
      <c r="D85" s="345" t="s">
        <v>2084</v>
      </c>
      <c r="E85" s="11"/>
      <c r="F85" s="12" t="s">
        <v>16</v>
      </c>
      <c r="G85" s="577"/>
      <c r="H85" s="631"/>
      <c r="I85" s="12"/>
      <c r="J85" s="12"/>
      <c r="K85" s="12"/>
      <c r="L85" s="494"/>
      <c r="M85" s="50"/>
      <c r="N85" s="494"/>
      <c r="O85" s="50"/>
      <c r="P85" s="50"/>
    </row>
    <row r="86" spans="1:16" ht="18" customHeight="1" x14ac:dyDescent="0.25">
      <c r="A86" s="4936"/>
      <c r="B86" s="4951"/>
      <c r="C86" s="4958"/>
      <c r="D86" s="78" t="s">
        <v>2086</v>
      </c>
      <c r="E86" s="15"/>
      <c r="F86" s="16" t="s">
        <v>16</v>
      </c>
      <c r="G86" s="567"/>
      <c r="H86" s="631"/>
      <c r="I86" s="16"/>
      <c r="J86" s="16"/>
      <c r="K86" s="16"/>
      <c r="L86" s="462"/>
      <c r="M86" s="50"/>
      <c r="N86" s="462"/>
      <c r="O86" s="50"/>
      <c r="P86" s="50"/>
    </row>
    <row r="87" spans="1:16" ht="18" customHeight="1" thickBot="1" x14ac:dyDescent="0.3">
      <c r="A87" s="4936"/>
      <c r="B87" s="4962"/>
      <c r="C87" s="4970"/>
      <c r="D87" s="646" t="s">
        <v>314</v>
      </c>
      <c r="E87" s="204"/>
      <c r="F87" s="232" t="s">
        <v>16</v>
      </c>
      <c r="G87" s="562"/>
      <c r="H87" s="631"/>
      <c r="I87" s="205"/>
      <c r="J87" s="205"/>
      <c r="K87" s="205"/>
      <c r="L87" s="412"/>
      <c r="M87" s="50"/>
      <c r="N87" s="647"/>
      <c r="O87" s="50"/>
      <c r="P87" s="50"/>
    </row>
    <row r="88" spans="1:16" ht="18" customHeight="1" thickBot="1" x14ac:dyDescent="0.3">
      <c r="A88" s="4936"/>
      <c r="B88" s="366" t="s">
        <v>1150</v>
      </c>
      <c r="C88" s="300"/>
      <c r="D88" s="77" t="s">
        <v>318</v>
      </c>
      <c r="E88" s="4"/>
      <c r="F88" s="22" t="s">
        <v>16</v>
      </c>
      <c r="G88" s="578"/>
      <c r="H88" s="631"/>
      <c r="I88" s="5"/>
      <c r="J88" s="5"/>
      <c r="K88" s="5"/>
      <c r="L88" s="457"/>
      <c r="M88" s="50"/>
      <c r="N88" s="457"/>
      <c r="O88" s="50"/>
      <c r="P88" s="50"/>
    </row>
    <row r="89" spans="1:16" ht="18" customHeight="1" thickTop="1" x14ac:dyDescent="0.25">
      <c r="A89" s="4936"/>
      <c r="B89" s="275"/>
      <c r="C89" s="174" t="s">
        <v>50</v>
      </c>
      <c r="D89" s="642" t="s">
        <v>320</v>
      </c>
      <c r="E89" s="643" t="s">
        <v>50</v>
      </c>
      <c r="F89" s="344" t="s">
        <v>16</v>
      </c>
      <c r="G89" s="573"/>
      <c r="H89" s="631"/>
      <c r="I89" s="644"/>
      <c r="J89" s="644"/>
      <c r="K89" s="644"/>
      <c r="L89" s="645"/>
      <c r="M89" s="50"/>
      <c r="N89" s="464"/>
      <c r="O89" s="50"/>
      <c r="P89" s="50"/>
    </row>
    <row r="90" spans="1:16" ht="18" customHeight="1" thickBot="1" x14ac:dyDescent="0.3">
      <c r="A90" s="4936"/>
      <c r="B90" s="277"/>
      <c r="C90" s="175" t="s">
        <v>321</v>
      </c>
      <c r="D90" s="342" t="s">
        <v>322</v>
      </c>
      <c r="E90" s="343" t="s">
        <v>321</v>
      </c>
      <c r="F90" s="329" t="s">
        <v>21</v>
      </c>
      <c r="G90" s="574"/>
      <c r="H90" s="631"/>
      <c r="I90" s="321"/>
      <c r="J90" s="321"/>
      <c r="K90" s="321"/>
      <c r="L90" s="641"/>
      <c r="M90" s="50"/>
      <c r="N90" s="465"/>
      <c r="O90" s="50"/>
      <c r="P90" s="50"/>
    </row>
    <row r="91" spans="1:16" ht="18" customHeight="1" x14ac:dyDescent="0.25">
      <c r="A91" s="4936"/>
      <c r="B91" s="4951" t="s">
        <v>323</v>
      </c>
      <c r="C91" s="4958"/>
      <c r="D91" s="301" t="s">
        <v>324</v>
      </c>
      <c r="E91" s="367"/>
      <c r="F91" s="303" t="s">
        <v>16</v>
      </c>
      <c r="G91" s="633"/>
      <c r="H91" s="631"/>
      <c r="I91" s="636"/>
      <c r="J91" s="636"/>
      <c r="K91" s="636"/>
      <c r="L91" s="637"/>
      <c r="M91" s="50"/>
      <c r="N91" s="497"/>
      <c r="O91" s="50"/>
      <c r="P91" s="50"/>
    </row>
    <row r="92" spans="1:16" ht="18" customHeight="1" thickBot="1" x14ac:dyDescent="0.3">
      <c r="A92" s="4937"/>
      <c r="B92" s="4952"/>
      <c r="C92" s="4959"/>
      <c r="D92" s="634" t="s">
        <v>326</v>
      </c>
      <c r="E92" s="290" t="s">
        <v>325</v>
      </c>
      <c r="F92" s="305" t="s">
        <v>21</v>
      </c>
      <c r="G92" s="635"/>
      <c r="H92" s="631"/>
      <c r="I92" s="638"/>
      <c r="J92" s="638"/>
      <c r="K92" s="638"/>
      <c r="L92" s="639"/>
      <c r="M92" s="50"/>
      <c r="N92" s="640"/>
      <c r="O92" s="50"/>
      <c r="P92" s="50"/>
    </row>
    <row r="93" spans="1:16" s="1" customFormat="1" ht="10" customHeight="1" thickTop="1" x14ac:dyDescent="0.35">
      <c r="A93" s="69"/>
      <c r="B93" s="69"/>
      <c r="C93" s="69"/>
      <c r="E93" s="42"/>
    </row>
    <row r="94" spans="1:16" ht="18" customHeight="1" thickBot="1" x14ac:dyDescent="0.3">
      <c r="A94" s="585" t="s">
        <v>209</v>
      </c>
      <c r="B94" s="586"/>
      <c r="C94" s="587"/>
      <c r="D94" s="588" t="s">
        <v>210</v>
      </c>
      <c r="E94" s="589"/>
      <c r="F94" s="590" t="s">
        <v>75</v>
      </c>
      <c r="G94" s="591"/>
      <c r="H94" s="631"/>
      <c r="I94" s="590"/>
      <c r="J94" s="590"/>
      <c r="K94" s="590"/>
      <c r="L94" s="619"/>
      <c r="M94" s="50"/>
      <c r="N94" s="619"/>
      <c r="O94" s="50"/>
      <c r="P94" s="50"/>
    </row>
    <row r="95" spans="1:16" s="1" customFormat="1" ht="10" customHeight="1" thickTop="1" x14ac:dyDescent="0.35">
      <c r="A95" s="69"/>
      <c r="B95" s="69"/>
      <c r="C95" s="69"/>
      <c r="E95" s="42"/>
    </row>
    <row r="96" spans="1:16" ht="18" customHeight="1" x14ac:dyDescent="0.25">
      <c r="A96" s="4935" t="s">
        <v>61</v>
      </c>
      <c r="B96" s="4950" t="s">
        <v>4500</v>
      </c>
      <c r="C96" s="4967" t="s">
        <v>4500</v>
      </c>
      <c r="D96" s="592" t="s">
        <v>4501</v>
      </c>
      <c r="E96" s="593">
        <f>E72</f>
        <v>0</v>
      </c>
      <c r="F96" s="594" t="s">
        <v>16</v>
      </c>
      <c r="G96" s="595"/>
      <c r="H96" s="631"/>
      <c r="I96" s="594"/>
      <c r="J96" s="594"/>
      <c r="K96" s="594"/>
      <c r="L96" s="595"/>
      <c r="M96" s="50"/>
      <c r="N96" s="595" t="s">
        <v>4502</v>
      </c>
      <c r="O96" s="50"/>
      <c r="P96" s="50"/>
    </row>
    <row r="97" spans="1:16" ht="18" customHeight="1" x14ac:dyDescent="0.25">
      <c r="A97" s="4936"/>
      <c r="B97" s="4951"/>
      <c r="C97" s="4958"/>
      <c r="D97" s="3" t="s">
        <v>320</v>
      </c>
      <c r="E97" s="24" t="str">
        <f>E89</f>
        <v>CAF</v>
      </c>
      <c r="F97" s="5" t="s">
        <v>16</v>
      </c>
      <c r="G97" s="457"/>
      <c r="H97" s="631"/>
      <c r="I97" s="5"/>
      <c r="J97" s="5"/>
      <c r="K97" s="5"/>
      <c r="L97" s="457"/>
      <c r="M97" s="50"/>
      <c r="N97" s="457"/>
      <c r="O97" s="50"/>
      <c r="P97" s="50"/>
    </row>
    <row r="98" spans="1:16" ht="18" customHeight="1" x14ac:dyDescent="0.25">
      <c r="A98" s="4936"/>
      <c r="B98" s="4951"/>
      <c r="C98" s="4958"/>
      <c r="D98" s="3" t="s">
        <v>2791</v>
      </c>
      <c r="E98" s="53"/>
      <c r="F98" s="5" t="s">
        <v>16</v>
      </c>
      <c r="G98" s="568"/>
      <c r="H98" s="631"/>
      <c r="I98" s="5"/>
      <c r="J98" s="5"/>
      <c r="K98" s="5"/>
      <c r="L98" s="457"/>
      <c r="M98" s="50"/>
      <c r="N98" s="457"/>
      <c r="O98" s="50"/>
      <c r="P98" s="50"/>
    </row>
    <row r="99" spans="1:16" ht="18" customHeight="1" x14ac:dyDescent="0.25">
      <c r="A99" s="4936"/>
      <c r="B99" s="4951"/>
      <c r="C99" s="4958"/>
      <c r="D99" s="3" t="s">
        <v>4503</v>
      </c>
      <c r="E99" s="53"/>
      <c r="F99" s="5" t="s">
        <v>21</v>
      </c>
      <c r="G99" s="457"/>
      <c r="H99" s="631"/>
      <c r="I99" s="5"/>
      <c r="J99" s="5"/>
      <c r="K99" s="5"/>
      <c r="L99" s="457"/>
      <c r="M99" s="50"/>
      <c r="N99" s="457"/>
      <c r="O99" s="50"/>
      <c r="P99" s="50"/>
    </row>
    <row r="100" spans="1:16" ht="18" customHeight="1" thickBot="1" x14ac:dyDescent="0.3">
      <c r="A100" s="4936"/>
      <c r="B100" s="4951"/>
      <c r="C100" s="4958"/>
      <c r="D100" s="20" t="s">
        <v>4504</v>
      </c>
      <c r="E100" s="54"/>
      <c r="F100" s="22" t="s">
        <v>21</v>
      </c>
      <c r="G100" s="458"/>
      <c r="H100" s="631"/>
      <c r="I100" s="22"/>
      <c r="J100" s="22"/>
      <c r="K100" s="22"/>
      <c r="L100" s="458"/>
      <c r="M100" s="50"/>
      <c r="N100" s="458"/>
      <c r="O100" s="50"/>
      <c r="P100" s="50"/>
    </row>
    <row r="101" spans="1:16" ht="18" customHeight="1" x14ac:dyDescent="0.25">
      <c r="A101" s="4936"/>
      <c r="B101" s="4951"/>
      <c r="C101" s="4958"/>
      <c r="D101" s="10" t="s">
        <v>4505</v>
      </c>
      <c r="E101" s="55"/>
      <c r="F101" s="12" t="s">
        <v>21</v>
      </c>
      <c r="G101" s="494"/>
      <c r="H101" s="631"/>
      <c r="I101" s="12"/>
      <c r="J101" s="12"/>
      <c r="K101" s="12"/>
      <c r="L101" s="494"/>
      <c r="M101" s="50"/>
      <c r="N101" s="494"/>
      <c r="O101" s="50"/>
      <c r="P101" s="50"/>
    </row>
    <row r="102" spans="1:16" ht="18" customHeight="1" x14ac:dyDescent="0.25">
      <c r="A102" s="4936"/>
      <c r="B102" s="4951"/>
      <c r="C102" s="4958"/>
      <c r="D102" s="3" t="s">
        <v>4506</v>
      </c>
      <c r="E102" s="30" t="s">
        <v>462</v>
      </c>
      <c r="F102" s="5" t="s">
        <v>21</v>
      </c>
      <c r="G102" s="457"/>
      <c r="H102" s="631"/>
      <c r="I102" s="5"/>
      <c r="J102" s="5"/>
      <c r="K102" s="5"/>
      <c r="L102" s="457"/>
      <c r="M102" s="50"/>
      <c r="N102" s="457"/>
      <c r="O102" s="50"/>
      <c r="P102" s="50"/>
    </row>
    <row r="103" spans="1:16" ht="18" customHeight="1" x14ac:dyDescent="0.25">
      <c r="A103" s="4936"/>
      <c r="B103" s="4951"/>
      <c r="C103" s="4958"/>
      <c r="D103" s="3" t="s">
        <v>4507</v>
      </c>
      <c r="E103" s="53"/>
      <c r="F103" s="5" t="s">
        <v>21</v>
      </c>
      <c r="G103" s="457"/>
      <c r="H103" s="631"/>
      <c r="I103" s="5"/>
      <c r="J103" s="5"/>
      <c r="K103" s="5"/>
      <c r="L103" s="457"/>
      <c r="M103" s="50"/>
      <c r="N103" s="457"/>
      <c r="O103" s="50"/>
      <c r="P103" s="50"/>
    </row>
    <row r="104" spans="1:16" ht="18" customHeight="1" x14ac:dyDescent="0.25">
      <c r="A104" s="4936"/>
      <c r="B104" s="4951"/>
      <c r="C104" s="4958"/>
      <c r="D104" s="36" t="s">
        <v>4508</v>
      </c>
      <c r="E104" s="56"/>
      <c r="F104" s="38" t="s">
        <v>21</v>
      </c>
      <c r="G104" s="549"/>
      <c r="H104" s="631"/>
      <c r="I104" s="38"/>
      <c r="J104" s="38"/>
      <c r="K104" s="38"/>
      <c r="L104" s="549"/>
      <c r="M104" s="50"/>
      <c r="N104" s="549" t="s">
        <v>4502</v>
      </c>
      <c r="O104" s="50"/>
      <c r="P104" s="50"/>
    </row>
    <row r="105" spans="1:16" ht="18" customHeight="1" thickBot="1" x14ac:dyDescent="0.3">
      <c r="A105" s="4936"/>
      <c r="B105" s="4951"/>
      <c r="C105" s="4958"/>
      <c r="D105" s="57" t="s">
        <v>4509</v>
      </c>
      <c r="E105" s="58"/>
      <c r="F105" s="59" t="s">
        <v>21</v>
      </c>
      <c r="G105" s="579"/>
      <c r="H105" s="631"/>
      <c r="I105" s="59"/>
      <c r="J105" s="59"/>
      <c r="K105" s="59"/>
      <c r="L105" s="579"/>
      <c r="M105" s="50"/>
      <c r="N105" s="579" t="s">
        <v>4510</v>
      </c>
      <c r="O105" s="50"/>
      <c r="P105" s="50"/>
    </row>
    <row r="106" spans="1:16" ht="18" customHeight="1" x14ac:dyDescent="0.25">
      <c r="A106" s="4936"/>
      <c r="B106" s="4951"/>
      <c r="C106" s="4958"/>
      <c r="D106" s="10" t="s">
        <v>4511</v>
      </c>
      <c r="E106" s="60"/>
      <c r="F106" s="12" t="s">
        <v>75</v>
      </c>
      <c r="G106" s="494"/>
      <c r="H106" s="631"/>
      <c r="I106" s="12"/>
      <c r="J106" s="12"/>
      <c r="K106" s="12"/>
      <c r="L106" s="494"/>
      <c r="M106" s="50"/>
      <c r="N106" s="494"/>
      <c r="O106" s="50"/>
      <c r="P106" s="50"/>
    </row>
    <row r="107" spans="1:16" ht="18" customHeight="1" thickBot="1" x14ac:dyDescent="0.3">
      <c r="A107" s="4936"/>
      <c r="B107" s="4962"/>
      <c r="C107" s="4970"/>
      <c r="D107" s="20" t="s">
        <v>4512</v>
      </c>
      <c r="E107" s="54"/>
      <c r="F107" s="22" t="s">
        <v>75</v>
      </c>
      <c r="G107" s="458"/>
      <c r="H107" s="631"/>
      <c r="I107" s="22"/>
      <c r="J107" s="22"/>
      <c r="K107" s="22"/>
      <c r="L107" s="458"/>
      <c r="M107" s="50"/>
      <c r="N107" s="458"/>
      <c r="O107" s="50"/>
      <c r="P107" s="50"/>
    </row>
    <row r="108" spans="1:16" ht="18" customHeight="1" x14ac:dyDescent="0.25">
      <c r="A108" s="4936"/>
      <c r="B108" s="4961" t="s">
        <v>4513</v>
      </c>
      <c r="C108" s="4965" t="s">
        <v>4478</v>
      </c>
      <c r="D108" s="10" t="s">
        <v>4514</v>
      </c>
      <c r="E108" s="60"/>
      <c r="F108" s="12" t="s">
        <v>21</v>
      </c>
      <c r="G108" s="494"/>
      <c r="H108" s="631"/>
      <c r="I108" s="12"/>
      <c r="J108" s="12"/>
      <c r="K108" s="12"/>
      <c r="L108" s="494"/>
      <c r="M108" s="50"/>
      <c r="N108" s="494"/>
      <c r="O108" s="50"/>
      <c r="P108" s="50"/>
    </row>
    <row r="109" spans="1:16" ht="18" customHeight="1" x14ac:dyDescent="0.25">
      <c r="A109" s="4936"/>
      <c r="B109" s="4951"/>
      <c r="C109" s="4958"/>
      <c r="D109" s="3" t="s">
        <v>4515</v>
      </c>
      <c r="E109" s="53"/>
      <c r="F109" s="5" t="s">
        <v>21</v>
      </c>
      <c r="G109" s="457"/>
      <c r="H109" s="631"/>
      <c r="I109" s="5"/>
      <c r="J109" s="5"/>
      <c r="K109" s="5"/>
      <c r="L109" s="457"/>
      <c r="M109" s="50"/>
      <c r="N109" s="457"/>
      <c r="O109" s="50"/>
      <c r="P109" s="50"/>
    </row>
    <row r="110" spans="1:16" ht="18" customHeight="1" x14ac:dyDescent="0.25">
      <c r="A110" s="4936"/>
      <c r="B110" s="4951"/>
      <c r="C110" s="4958"/>
      <c r="D110" s="36" t="s">
        <v>4516</v>
      </c>
      <c r="E110" s="56"/>
      <c r="F110" s="38" t="s">
        <v>21</v>
      </c>
      <c r="G110" s="549"/>
      <c r="H110" s="631"/>
      <c r="I110" s="38"/>
      <c r="J110" s="38"/>
      <c r="K110" s="38"/>
      <c r="L110" s="549"/>
      <c r="M110" s="50"/>
      <c r="N110" s="549" t="s">
        <v>4517</v>
      </c>
      <c r="O110" s="50"/>
      <c r="P110" s="50"/>
    </row>
    <row r="111" spans="1:16" ht="18" customHeight="1" x14ac:dyDescent="0.25">
      <c r="A111" s="4936"/>
      <c r="B111" s="4951"/>
      <c r="C111" s="4971"/>
      <c r="D111" s="61" t="s">
        <v>4518</v>
      </c>
      <c r="E111" s="62"/>
      <c r="F111" s="63" t="s">
        <v>21</v>
      </c>
      <c r="G111" s="580"/>
      <c r="H111" s="631"/>
      <c r="I111" s="63"/>
      <c r="J111" s="63"/>
      <c r="K111" s="63"/>
      <c r="L111" s="580"/>
      <c r="M111" s="50"/>
      <c r="N111" s="580" t="s">
        <v>4519</v>
      </c>
      <c r="O111" s="50"/>
      <c r="P111" s="50"/>
    </row>
    <row r="112" spans="1:16" ht="18" customHeight="1" x14ac:dyDescent="0.25">
      <c r="A112" s="4936"/>
      <c r="B112" s="4951"/>
      <c r="C112" s="4958"/>
      <c r="D112" s="3" t="s">
        <v>4520</v>
      </c>
      <c r="E112" s="53"/>
      <c r="F112" s="5" t="s">
        <v>21</v>
      </c>
      <c r="G112" s="457"/>
      <c r="H112" s="631"/>
      <c r="I112" s="5"/>
      <c r="J112" s="5"/>
      <c r="K112" s="5"/>
      <c r="L112" s="457"/>
      <c r="M112" s="50"/>
      <c r="N112" s="457"/>
      <c r="O112" s="50"/>
      <c r="P112" s="50"/>
    </row>
    <row r="113" spans="1:16" ht="18" customHeight="1" x14ac:dyDescent="0.25">
      <c r="A113" s="4936"/>
      <c r="B113" s="4951"/>
      <c r="C113" s="4958"/>
      <c r="D113" s="3" t="s">
        <v>4521</v>
      </c>
      <c r="E113" s="53"/>
      <c r="F113" s="5" t="s">
        <v>75</v>
      </c>
      <c r="G113" s="457"/>
      <c r="H113" s="631"/>
      <c r="I113" s="5"/>
      <c r="J113" s="5"/>
      <c r="K113" s="5"/>
      <c r="L113" s="457"/>
      <c r="M113" s="50"/>
      <c r="N113" s="457"/>
      <c r="O113" s="50"/>
      <c r="P113" s="50"/>
    </row>
    <row r="114" spans="1:16" ht="18" customHeight="1" x14ac:dyDescent="0.25">
      <c r="A114" s="4936"/>
      <c r="B114" s="4951"/>
      <c r="C114" s="4971"/>
      <c r="D114" s="14" t="s">
        <v>4522</v>
      </c>
      <c r="E114" s="64"/>
      <c r="F114" s="16" t="s">
        <v>75</v>
      </c>
      <c r="G114" s="462"/>
      <c r="H114" s="631"/>
      <c r="I114" s="16"/>
      <c r="J114" s="16"/>
      <c r="K114" s="16"/>
      <c r="L114" s="462"/>
      <c r="M114" s="50"/>
      <c r="N114" s="462"/>
      <c r="O114" s="50"/>
      <c r="P114" s="50"/>
    </row>
    <row r="115" spans="1:16" ht="18" customHeight="1" x14ac:dyDescent="0.25">
      <c r="A115" s="4936"/>
      <c r="B115" s="4951"/>
      <c r="C115" s="4971"/>
      <c r="D115" s="65" t="s">
        <v>4523</v>
      </c>
      <c r="E115" s="66"/>
      <c r="F115" s="67" t="s">
        <v>75</v>
      </c>
      <c r="G115" s="581"/>
      <c r="H115" s="631"/>
      <c r="I115" s="67"/>
      <c r="J115" s="67"/>
      <c r="K115" s="67"/>
      <c r="L115" s="581"/>
      <c r="M115" s="50"/>
      <c r="N115" s="581" t="s">
        <v>4524</v>
      </c>
      <c r="O115" s="50"/>
      <c r="P115" s="50"/>
    </row>
    <row r="116" spans="1:16" ht="18" customHeight="1" x14ac:dyDescent="0.25">
      <c r="A116" s="4936"/>
      <c r="B116" s="4951"/>
      <c r="C116" s="5559"/>
      <c r="D116" s="65" t="s">
        <v>4525</v>
      </c>
      <c r="E116" s="66"/>
      <c r="F116" s="67" t="s">
        <v>75</v>
      </c>
      <c r="G116" s="581"/>
      <c r="H116" s="631"/>
      <c r="I116" s="67"/>
      <c r="J116" s="67"/>
      <c r="K116" s="67"/>
      <c r="L116" s="581"/>
      <c r="M116" s="50"/>
      <c r="N116" s="581" t="s">
        <v>4524</v>
      </c>
      <c r="O116" s="50"/>
      <c r="P116" s="50"/>
    </row>
    <row r="117" spans="1:16" ht="18" customHeight="1" thickBot="1" x14ac:dyDescent="0.3">
      <c r="A117" s="4937"/>
      <c r="B117" s="4952"/>
      <c r="C117" s="5374"/>
      <c r="D117" s="596" t="s">
        <v>4526</v>
      </c>
      <c r="E117" s="597"/>
      <c r="F117" s="598" t="s">
        <v>75</v>
      </c>
      <c r="G117" s="599"/>
      <c r="H117" s="631"/>
      <c r="I117" s="598"/>
      <c r="J117" s="598"/>
      <c r="K117" s="598"/>
      <c r="L117" s="599"/>
      <c r="M117" s="50"/>
      <c r="N117" s="599" t="s">
        <v>4524</v>
      </c>
      <c r="O117" s="50"/>
      <c r="P117" s="50"/>
    </row>
    <row r="118" spans="1:16" s="1" customFormat="1" ht="10" customHeight="1" thickTop="1" x14ac:dyDescent="0.35">
      <c r="A118" s="69"/>
      <c r="B118" s="69"/>
      <c r="C118" s="69"/>
      <c r="E118" s="42"/>
    </row>
    <row r="119" spans="1:16" ht="18" customHeight="1" x14ac:dyDescent="0.25">
      <c r="A119" s="5548" t="s">
        <v>2786</v>
      </c>
      <c r="B119" s="5551" t="s">
        <v>2092</v>
      </c>
      <c r="C119" s="5553" t="s">
        <v>2093</v>
      </c>
      <c r="D119" s="121" t="s">
        <v>2094</v>
      </c>
      <c r="E119" s="120" t="s">
        <v>2095</v>
      </c>
      <c r="F119" s="153" t="s">
        <v>2096</v>
      </c>
      <c r="G119" s="154" t="s">
        <v>2097</v>
      </c>
      <c r="H119" s="631"/>
      <c r="I119" s="153"/>
      <c r="J119" s="153"/>
      <c r="K119" s="153"/>
      <c r="L119" s="114"/>
      <c r="M119" s="50"/>
      <c r="N119" s="114" t="s">
        <v>2098</v>
      </c>
      <c r="O119" s="50"/>
      <c r="P119" s="50"/>
    </row>
    <row r="120" spans="1:16" ht="18" customHeight="1" x14ac:dyDescent="0.25">
      <c r="A120" s="5549"/>
      <c r="B120" s="5552"/>
      <c r="C120" s="5554"/>
      <c r="D120" s="145" t="s">
        <v>2099</v>
      </c>
      <c r="E120" s="110" t="s">
        <v>2100</v>
      </c>
      <c r="F120" s="146" t="s">
        <v>2101</v>
      </c>
      <c r="G120" s="147" t="s">
        <v>2102</v>
      </c>
      <c r="H120" s="631"/>
      <c r="I120" s="146"/>
      <c r="J120" s="146"/>
      <c r="K120" s="146"/>
      <c r="L120" s="112"/>
      <c r="M120" s="50"/>
      <c r="N120" s="112" t="s">
        <v>2098</v>
      </c>
      <c r="O120" s="50"/>
      <c r="P120" s="50"/>
    </row>
    <row r="121" spans="1:16" ht="18" customHeight="1" x14ac:dyDescent="0.25">
      <c r="A121" s="5549"/>
      <c r="B121" s="5552"/>
      <c r="C121" s="5554"/>
      <c r="D121" s="148" t="s">
        <v>2103</v>
      </c>
      <c r="E121" s="115" t="s">
        <v>2104</v>
      </c>
      <c r="F121" s="149" t="s">
        <v>2096</v>
      </c>
      <c r="G121" s="150" t="s">
        <v>2105</v>
      </c>
      <c r="H121" s="631"/>
      <c r="I121" s="149"/>
      <c r="J121" s="149"/>
      <c r="K121" s="149"/>
      <c r="L121" s="117"/>
      <c r="M121" s="50"/>
      <c r="N121" s="117" t="s">
        <v>2098</v>
      </c>
      <c r="O121" s="50"/>
      <c r="P121" s="50"/>
    </row>
    <row r="122" spans="1:16" ht="18" customHeight="1" x14ac:dyDescent="0.25">
      <c r="A122" s="5549"/>
      <c r="B122" s="5552"/>
      <c r="C122" s="5554"/>
      <c r="D122" s="553" t="s">
        <v>2106</v>
      </c>
      <c r="E122" s="110" t="s">
        <v>2107</v>
      </c>
      <c r="F122" s="146" t="s">
        <v>2096</v>
      </c>
      <c r="G122" s="147" t="s">
        <v>2107</v>
      </c>
      <c r="H122" s="631"/>
      <c r="I122" s="146"/>
      <c r="J122" s="146"/>
      <c r="K122" s="146"/>
      <c r="L122" s="112"/>
      <c r="M122" s="50"/>
      <c r="N122" s="112" t="s">
        <v>2098</v>
      </c>
      <c r="O122" s="50"/>
      <c r="P122" s="50"/>
    </row>
    <row r="123" spans="1:16" ht="18" customHeight="1" x14ac:dyDescent="0.25">
      <c r="A123" s="5549"/>
      <c r="B123" s="5552"/>
      <c r="C123" s="5555"/>
      <c r="D123" s="123" t="s">
        <v>2108</v>
      </c>
      <c r="E123" s="122" t="s">
        <v>2109</v>
      </c>
      <c r="F123" s="151" t="s">
        <v>2096</v>
      </c>
      <c r="G123" s="152" t="s">
        <v>2110</v>
      </c>
      <c r="H123" s="631"/>
      <c r="I123" s="151"/>
      <c r="J123" s="151"/>
      <c r="K123" s="151"/>
      <c r="L123" s="124"/>
      <c r="M123" s="50"/>
      <c r="N123" s="124" t="s">
        <v>2098</v>
      </c>
      <c r="O123" s="50"/>
      <c r="P123" s="50"/>
    </row>
    <row r="124" spans="1:16" ht="18" customHeight="1" x14ac:dyDescent="0.25">
      <c r="A124" s="5549"/>
      <c r="B124" s="5552"/>
      <c r="C124" s="5553" t="s">
        <v>2111</v>
      </c>
      <c r="D124" s="121" t="s">
        <v>2112</v>
      </c>
      <c r="E124" s="120" t="s">
        <v>2113</v>
      </c>
      <c r="F124" s="153" t="s">
        <v>2096</v>
      </c>
      <c r="G124" s="154" t="s">
        <v>2113</v>
      </c>
      <c r="H124" s="631"/>
      <c r="I124" s="153"/>
      <c r="J124" s="153"/>
      <c r="K124" s="153"/>
      <c r="L124" s="114"/>
      <c r="M124" s="50"/>
      <c r="N124" s="114" t="s">
        <v>2098</v>
      </c>
      <c r="O124" s="50"/>
      <c r="P124" s="50"/>
    </row>
    <row r="125" spans="1:16" ht="18" customHeight="1" x14ac:dyDescent="0.25">
      <c r="A125" s="5549"/>
      <c r="B125" s="5552"/>
      <c r="C125" s="5554"/>
      <c r="D125" s="553" t="s">
        <v>2114</v>
      </c>
      <c r="E125" s="110" t="s">
        <v>2115</v>
      </c>
      <c r="F125" s="146" t="s">
        <v>2096</v>
      </c>
      <c r="G125" s="147" t="s">
        <v>2115</v>
      </c>
      <c r="H125" s="631"/>
      <c r="I125" s="146"/>
      <c r="J125" s="146"/>
      <c r="K125" s="146"/>
      <c r="L125" s="112"/>
      <c r="M125" s="50"/>
      <c r="N125" s="112" t="s">
        <v>2098</v>
      </c>
      <c r="O125" s="50"/>
      <c r="P125" s="50"/>
    </row>
    <row r="126" spans="1:16" ht="18" customHeight="1" x14ac:dyDescent="0.25">
      <c r="A126" s="5549"/>
      <c r="B126" s="5552"/>
      <c r="C126" s="5554"/>
      <c r="D126" s="553" t="s">
        <v>2116</v>
      </c>
      <c r="E126" s="110" t="s">
        <v>2117</v>
      </c>
      <c r="F126" s="146" t="s">
        <v>2096</v>
      </c>
      <c r="G126" s="147" t="s">
        <v>2117</v>
      </c>
      <c r="H126" s="631"/>
      <c r="I126" s="146"/>
      <c r="J126" s="146"/>
      <c r="K126" s="146"/>
      <c r="L126" s="112"/>
      <c r="M126" s="50"/>
      <c r="N126" s="112" t="s">
        <v>2098</v>
      </c>
      <c r="O126" s="50"/>
      <c r="P126" s="50"/>
    </row>
    <row r="127" spans="1:16" ht="18" customHeight="1" x14ac:dyDescent="0.25">
      <c r="A127" s="5549"/>
      <c r="B127" s="5552"/>
      <c r="C127" s="5554"/>
      <c r="D127" s="553" t="s">
        <v>2118</v>
      </c>
      <c r="E127" s="110" t="s">
        <v>2119</v>
      </c>
      <c r="F127" s="146" t="s">
        <v>2096</v>
      </c>
      <c r="G127" s="147" t="s">
        <v>2119</v>
      </c>
      <c r="H127" s="631"/>
      <c r="I127" s="146"/>
      <c r="J127" s="146"/>
      <c r="K127" s="146"/>
      <c r="L127" s="112"/>
      <c r="M127" s="50"/>
      <c r="N127" s="112" t="s">
        <v>2098</v>
      </c>
      <c r="O127" s="50"/>
      <c r="P127" s="50"/>
    </row>
    <row r="128" spans="1:16" ht="18" customHeight="1" x14ac:dyDescent="0.25">
      <c r="A128" s="5549"/>
      <c r="B128" s="5552"/>
      <c r="C128" s="5554"/>
      <c r="D128" s="553" t="s">
        <v>2120</v>
      </c>
      <c r="E128" s="110" t="s">
        <v>2121</v>
      </c>
      <c r="F128" s="146" t="s">
        <v>2096</v>
      </c>
      <c r="G128" s="147" t="s">
        <v>2121</v>
      </c>
      <c r="H128" s="631"/>
      <c r="I128" s="146"/>
      <c r="J128" s="146"/>
      <c r="K128" s="146"/>
      <c r="L128" s="112"/>
      <c r="M128" s="50"/>
      <c r="N128" s="112" t="s">
        <v>2098</v>
      </c>
      <c r="O128" s="50"/>
      <c r="P128" s="50"/>
    </row>
    <row r="129" spans="1:16" ht="18" customHeight="1" x14ac:dyDescent="0.25">
      <c r="A129" s="5549"/>
      <c r="B129" s="5552"/>
      <c r="C129" s="5554"/>
      <c r="D129" s="553" t="s">
        <v>2122</v>
      </c>
      <c r="E129" s="110" t="s">
        <v>2123</v>
      </c>
      <c r="F129" s="146" t="s">
        <v>2096</v>
      </c>
      <c r="G129" s="147" t="s">
        <v>2123</v>
      </c>
      <c r="H129" s="631"/>
      <c r="I129" s="146"/>
      <c r="J129" s="146"/>
      <c r="K129" s="146"/>
      <c r="L129" s="112"/>
      <c r="M129" s="50"/>
      <c r="N129" s="112" t="s">
        <v>2098</v>
      </c>
      <c r="O129" s="50"/>
      <c r="P129" s="50"/>
    </row>
    <row r="130" spans="1:16" ht="18" customHeight="1" x14ac:dyDescent="0.25">
      <c r="A130" s="5549"/>
      <c r="B130" s="5552"/>
      <c r="C130" s="5554"/>
      <c r="D130" s="553" t="s">
        <v>2124</v>
      </c>
      <c r="E130" s="110" t="s">
        <v>2125</v>
      </c>
      <c r="F130" s="146" t="s">
        <v>2096</v>
      </c>
      <c r="G130" s="147" t="s">
        <v>2125</v>
      </c>
      <c r="H130" s="631"/>
      <c r="I130" s="146"/>
      <c r="J130" s="146"/>
      <c r="K130" s="146"/>
      <c r="L130" s="112"/>
      <c r="M130" s="50"/>
      <c r="N130" s="112" t="s">
        <v>2098</v>
      </c>
      <c r="O130" s="50"/>
      <c r="P130" s="50"/>
    </row>
    <row r="131" spans="1:16" ht="18" customHeight="1" x14ac:dyDescent="0.25">
      <c r="A131" s="5549"/>
      <c r="B131" s="5552"/>
      <c r="C131" s="5554"/>
      <c r="D131" s="553" t="s">
        <v>2126</v>
      </c>
      <c r="E131" s="110" t="s">
        <v>2127</v>
      </c>
      <c r="F131" s="146" t="s">
        <v>2096</v>
      </c>
      <c r="G131" s="147" t="s">
        <v>2127</v>
      </c>
      <c r="H131" s="631"/>
      <c r="I131" s="146"/>
      <c r="J131" s="146"/>
      <c r="K131" s="146"/>
      <c r="L131" s="112"/>
      <c r="M131" s="50"/>
      <c r="N131" s="112" t="s">
        <v>2098</v>
      </c>
      <c r="O131" s="50"/>
      <c r="P131" s="50"/>
    </row>
    <row r="132" spans="1:16" ht="18" customHeight="1" x14ac:dyDescent="0.25">
      <c r="A132" s="5549"/>
      <c r="B132" s="5552"/>
      <c r="C132" s="5555"/>
      <c r="D132" s="123" t="s">
        <v>2128</v>
      </c>
      <c r="E132" s="122" t="s">
        <v>2129</v>
      </c>
      <c r="F132" s="151" t="s">
        <v>2096</v>
      </c>
      <c r="G132" s="152" t="s">
        <v>2130</v>
      </c>
      <c r="H132" s="631"/>
      <c r="I132" s="151"/>
      <c r="J132" s="151"/>
      <c r="K132" s="151"/>
      <c r="L132" s="124"/>
      <c r="M132" s="50"/>
      <c r="N132" s="124" t="s">
        <v>2098</v>
      </c>
      <c r="O132" s="50"/>
      <c r="P132" s="50"/>
    </row>
    <row r="133" spans="1:16" ht="18" customHeight="1" thickBot="1" x14ac:dyDescent="0.3">
      <c r="A133" s="5549"/>
      <c r="B133" s="5557"/>
      <c r="C133" s="140" t="s">
        <v>2131</v>
      </c>
      <c r="D133" s="132" t="s">
        <v>2132</v>
      </c>
      <c r="E133" s="131" t="s">
        <v>2133</v>
      </c>
      <c r="F133" s="155" t="s">
        <v>2096</v>
      </c>
      <c r="G133" s="156" t="s">
        <v>2134</v>
      </c>
      <c r="H133" s="631"/>
      <c r="I133" s="155"/>
      <c r="J133" s="155"/>
      <c r="K133" s="155"/>
      <c r="L133" s="133"/>
      <c r="M133" s="50"/>
      <c r="N133" s="133" t="s">
        <v>2098</v>
      </c>
      <c r="O133" s="50"/>
      <c r="P133" s="50"/>
    </row>
    <row r="134" spans="1:16" ht="18" customHeight="1" x14ac:dyDescent="0.25">
      <c r="A134" s="5549"/>
      <c r="B134" s="5556" t="s">
        <v>2135</v>
      </c>
      <c r="C134" s="5558" t="s">
        <v>2093</v>
      </c>
      <c r="D134" s="128" t="s">
        <v>2136</v>
      </c>
      <c r="E134" s="127" t="s">
        <v>2137</v>
      </c>
      <c r="F134" s="157" t="s">
        <v>2096</v>
      </c>
      <c r="G134" s="158" t="s">
        <v>2137</v>
      </c>
      <c r="H134" s="631"/>
      <c r="I134" s="157"/>
      <c r="J134" s="157"/>
      <c r="K134" s="157"/>
      <c r="L134" s="130"/>
      <c r="M134" s="50"/>
      <c r="N134" s="130" t="s">
        <v>2098</v>
      </c>
      <c r="O134" s="50"/>
      <c r="P134" s="50"/>
    </row>
    <row r="135" spans="1:16" ht="18" customHeight="1" x14ac:dyDescent="0.25">
      <c r="A135" s="5549"/>
      <c r="B135" s="5552"/>
      <c r="C135" s="5554"/>
      <c r="D135" s="553" t="s">
        <v>2138</v>
      </c>
      <c r="E135" s="110" t="s">
        <v>2139</v>
      </c>
      <c r="F135" s="146" t="s">
        <v>2096</v>
      </c>
      <c r="G135" s="147" t="s">
        <v>2139</v>
      </c>
      <c r="H135" s="631"/>
      <c r="I135" s="146"/>
      <c r="J135" s="146"/>
      <c r="K135" s="146"/>
      <c r="L135" s="112"/>
      <c r="M135" s="50"/>
      <c r="N135" s="112" t="s">
        <v>2098</v>
      </c>
      <c r="O135" s="50"/>
      <c r="P135" s="50"/>
    </row>
    <row r="136" spans="1:16" ht="18" customHeight="1" x14ac:dyDescent="0.25">
      <c r="A136" s="5549"/>
      <c r="B136" s="5552"/>
      <c r="C136" s="5554"/>
      <c r="D136" s="553" t="s">
        <v>2140</v>
      </c>
      <c r="E136" s="110" t="s">
        <v>2141</v>
      </c>
      <c r="F136" s="146" t="s">
        <v>2096</v>
      </c>
      <c r="G136" s="147" t="s">
        <v>2141</v>
      </c>
      <c r="H136" s="631"/>
      <c r="I136" s="146"/>
      <c r="J136" s="146"/>
      <c r="K136" s="146"/>
      <c r="L136" s="112"/>
      <c r="M136" s="50"/>
      <c r="N136" s="112" t="s">
        <v>2098</v>
      </c>
      <c r="O136" s="50"/>
      <c r="P136" s="50"/>
    </row>
    <row r="137" spans="1:16" ht="18" customHeight="1" x14ac:dyDescent="0.25">
      <c r="A137" s="5549"/>
      <c r="B137" s="5552"/>
      <c r="C137" s="5554"/>
      <c r="D137" s="141" t="s">
        <v>2142</v>
      </c>
      <c r="E137" s="118" t="s">
        <v>2143</v>
      </c>
      <c r="F137" s="159" t="s">
        <v>2096</v>
      </c>
      <c r="G137" s="160" t="s">
        <v>2144</v>
      </c>
      <c r="H137" s="631"/>
      <c r="I137" s="159"/>
      <c r="J137" s="159"/>
      <c r="K137" s="159"/>
      <c r="L137" s="119"/>
      <c r="M137" s="50"/>
      <c r="N137" s="119" t="s">
        <v>2098</v>
      </c>
      <c r="O137" s="50"/>
      <c r="P137" s="50"/>
    </row>
    <row r="138" spans="1:16" ht="18" customHeight="1" x14ac:dyDescent="0.25">
      <c r="A138" s="5549"/>
      <c r="B138" s="5552"/>
      <c r="C138" s="5553" t="s">
        <v>2111</v>
      </c>
      <c r="D138" s="121" t="s">
        <v>2145</v>
      </c>
      <c r="E138" s="120" t="s">
        <v>2146</v>
      </c>
      <c r="F138" s="153" t="s">
        <v>2096</v>
      </c>
      <c r="G138" s="154" t="s">
        <v>2146</v>
      </c>
      <c r="H138" s="631"/>
      <c r="I138" s="153"/>
      <c r="J138" s="153"/>
      <c r="K138" s="153"/>
      <c r="L138" s="114"/>
      <c r="M138" s="50"/>
      <c r="N138" s="114" t="s">
        <v>2098</v>
      </c>
      <c r="O138" s="50"/>
      <c r="P138" s="50"/>
    </row>
    <row r="139" spans="1:16" ht="18" customHeight="1" x14ac:dyDescent="0.25">
      <c r="A139" s="5549"/>
      <c r="B139" s="5552"/>
      <c r="C139" s="5554"/>
      <c r="D139" s="553" t="s">
        <v>2147</v>
      </c>
      <c r="E139" s="110" t="s">
        <v>2148</v>
      </c>
      <c r="F139" s="146" t="s">
        <v>2096</v>
      </c>
      <c r="G139" s="147" t="s">
        <v>2148</v>
      </c>
      <c r="H139" s="631"/>
      <c r="I139" s="146"/>
      <c r="J139" s="146"/>
      <c r="K139" s="146"/>
      <c r="L139" s="112"/>
      <c r="M139" s="50"/>
      <c r="N139" s="112" t="s">
        <v>2098</v>
      </c>
      <c r="O139" s="50"/>
      <c r="P139" s="50"/>
    </row>
    <row r="140" spans="1:16" ht="18" customHeight="1" x14ac:dyDescent="0.25">
      <c r="A140" s="5549"/>
      <c r="B140" s="5552"/>
      <c r="C140" s="5554"/>
      <c r="D140" s="553" t="s">
        <v>2149</v>
      </c>
      <c r="E140" s="110" t="s">
        <v>2150</v>
      </c>
      <c r="F140" s="146" t="s">
        <v>2096</v>
      </c>
      <c r="G140" s="147" t="s">
        <v>2150</v>
      </c>
      <c r="H140" s="631"/>
      <c r="I140" s="146"/>
      <c r="J140" s="146"/>
      <c r="K140" s="146"/>
      <c r="L140" s="112"/>
      <c r="M140" s="50"/>
      <c r="N140" s="112" t="s">
        <v>2098</v>
      </c>
      <c r="O140" s="50"/>
      <c r="P140" s="50"/>
    </row>
    <row r="141" spans="1:16" ht="18" customHeight="1" x14ac:dyDescent="0.25">
      <c r="A141" s="5549"/>
      <c r="B141" s="5552"/>
      <c r="C141" s="5554"/>
      <c r="D141" s="553" t="s">
        <v>2136</v>
      </c>
      <c r="E141" s="110" t="s">
        <v>2151</v>
      </c>
      <c r="F141" s="146" t="s">
        <v>2096</v>
      </c>
      <c r="G141" s="147" t="s">
        <v>2151</v>
      </c>
      <c r="H141" s="631"/>
      <c r="I141" s="146"/>
      <c r="J141" s="146"/>
      <c r="K141" s="146"/>
      <c r="L141" s="112"/>
      <c r="M141" s="50"/>
      <c r="N141" s="112" t="s">
        <v>2098</v>
      </c>
      <c r="O141" s="50"/>
      <c r="P141" s="50"/>
    </row>
    <row r="142" spans="1:16" ht="18" customHeight="1" x14ac:dyDescent="0.25">
      <c r="A142" s="5549"/>
      <c r="B142" s="5552"/>
      <c r="C142" s="5554"/>
      <c r="D142" s="553" t="s">
        <v>2138</v>
      </c>
      <c r="E142" s="110" t="s">
        <v>2152</v>
      </c>
      <c r="F142" s="146" t="s">
        <v>2096</v>
      </c>
      <c r="G142" s="147" t="s">
        <v>2152</v>
      </c>
      <c r="H142" s="631"/>
      <c r="I142" s="146"/>
      <c r="J142" s="146"/>
      <c r="K142" s="146"/>
      <c r="L142" s="112"/>
      <c r="M142" s="50"/>
      <c r="N142" s="112" t="s">
        <v>2098</v>
      </c>
      <c r="O142" s="50"/>
      <c r="P142" s="50"/>
    </row>
    <row r="143" spans="1:16" ht="18" customHeight="1" x14ac:dyDescent="0.25">
      <c r="A143" s="5549"/>
      <c r="B143" s="5552"/>
      <c r="C143" s="5555"/>
      <c r="D143" s="123" t="s">
        <v>2153</v>
      </c>
      <c r="E143" s="122" t="s">
        <v>2154</v>
      </c>
      <c r="F143" s="151" t="s">
        <v>2096</v>
      </c>
      <c r="G143" s="152" t="s">
        <v>2155</v>
      </c>
      <c r="H143" s="631"/>
      <c r="I143" s="151"/>
      <c r="J143" s="151"/>
      <c r="K143" s="151"/>
      <c r="L143" s="124"/>
      <c r="M143" s="50"/>
      <c r="N143" s="124" t="s">
        <v>2098</v>
      </c>
      <c r="O143" s="50"/>
      <c r="P143" s="50"/>
    </row>
    <row r="144" spans="1:16" ht="18" customHeight="1" thickBot="1" x14ac:dyDescent="0.3">
      <c r="A144" s="5549"/>
      <c r="B144" s="5557"/>
      <c r="C144" s="140" t="s">
        <v>2131</v>
      </c>
      <c r="D144" s="132" t="s">
        <v>2156</v>
      </c>
      <c r="E144" s="131" t="s">
        <v>2157</v>
      </c>
      <c r="F144" s="155" t="s">
        <v>2096</v>
      </c>
      <c r="G144" s="156" t="s">
        <v>2158</v>
      </c>
      <c r="H144" s="631"/>
      <c r="I144" s="155"/>
      <c r="J144" s="155"/>
      <c r="K144" s="155"/>
      <c r="L144" s="133"/>
      <c r="M144" s="50"/>
      <c r="N144" s="133" t="s">
        <v>2098</v>
      </c>
      <c r="O144" s="50"/>
      <c r="P144" s="50"/>
    </row>
    <row r="145" spans="1:16" ht="18" customHeight="1" x14ac:dyDescent="0.25">
      <c r="A145" s="5549"/>
      <c r="B145" s="161" t="s">
        <v>2159</v>
      </c>
      <c r="C145" s="162"/>
      <c r="D145" s="553" t="s">
        <v>2160</v>
      </c>
      <c r="E145" s="110" t="s">
        <v>2161</v>
      </c>
      <c r="F145" s="146" t="s">
        <v>2096</v>
      </c>
      <c r="G145" s="147" t="s">
        <v>2162</v>
      </c>
      <c r="H145" s="631"/>
      <c r="I145" s="146"/>
      <c r="J145" s="146"/>
      <c r="K145" s="146"/>
      <c r="L145" s="112"/>
      <c r="M145" s="50"/>
      <c r="N145" s="112" t="s">
        <v>2098</v>
      </c>
      <c r="O145" s="50"/>
      <c r="P145" s="50"/>
    </row>
    <row r="146" spans="1:16" ht="18" customHeight="1" x14ac:dyDescent="0.25">
      <c r="A146" s="5549"/>
      <c r="B146" s="600"/>
      <c r="C146" s="139"/>
      <c r="D146" s="553" t="s">
        <v>2163</v>
      </c>
      <c r="E146" s="110" t="s">
        <v>2164</v>
      </c>
      <c r="F146" s="146" t="s">
        <v>2101</v>
      </c>
      <c r="G146" s="147" t="s">
        <v>2164</v>
      </c>
      <c r="H146" s="631"/>
      <c r="I146" s="146"/>
      <c r="J146" s="146"/>
      <c r="K146" s="146"/>
      <c r="L146" s="112"/>
      <c r="M146" s="50"/>
      <c r="N146" s="112" t="s">
        <v>2098</v>
      </c>
      <c r="O146" s="50"/>
      <c r="P146" s="50"/>
    </row>
    <row r="147" spans="1:16" ht="18" customHeight="1" thickBot="1" x14ac:dyDescent="0.3">
      <c r="A147" s="5550"/>
      <c r="B147" s="163"/>
      <c r="C147" s="164"/>
      <c r="D147" s="136" t="s">
        <v>2165</v>
      </c>
      <c r="E147" s="135" t="s">
        <v>2166</v>
      </c>
      <c r="F147" s="165" t="s">
        <v>2096</v>
      </c>
      <c r="G147" s="166" t="s">
        <v>2167</v>
      </c>
      <c r="H147" s="631"/>
      <c r="I147" s="165"/>
      <c r="J147" s="165"/>
      <c r="K147" s="165"/>
      <c r="L147" s="138"/>
      <c r="M147" s="50"/>
      <c r="N147" s="138" t="s">
        <v>2098</v>
      </c>
      <c r="O147" s="50"/>
      <c r="P147" s="50"/>
    </row>
    <row r="148" spans="1:16" s="1" customFormat="1" ht="10" customHeight="1" thickTop="1" x14ac:dyDescent="0.35">
      <c r="A148" s="69"/>
      <c r="B148" s="69"/>
      <c r="C148" s="69"/>
      <c r="E148" s="42"/>
    </row>
    <row r="149" spans="1:16" ht="18" customHeight="1" x14ac:dyDescent="0.25">
      <c r="A149" s="5548" t="s">
        <v>2796</v>
      </c>
      <c r="B149" s="5551" t="s">
        <v>2169</v>
      </c>
      <c r="C149" s="5553" t="s">
        <v>2170</v>
      </c>
      <c r="D149" s="121" t="s">
        <v>2171</v>
      </c>
      <c r="E149" s="120" t="s">
        <v>2172</v>
      </c>
      <c r="F149" s="153" t="s">
        <v>2096</v>
      </c>
      <c r="G149" s="154" t="s">
        <v>2172</v>
      </c>
      <c r="H149" s="631"/>
      <c r="I149" s="153"/>
      <c r="J149" s="153"/>
      <c r="K149" s="153"/>
      <c r="L149" s="114"/>
      <c r="M149" s="50"/>
      <c r="N149" s="114" t="s">
        <v>2098</v>
      </c>
      <c r="O149" s="50"/>
      <c r="P149" s="50"/>
    </row>
    <row r="150" spans="1:16" ht="18" customHeight="1" x14ac:dyDescent="0.25">
      <c r="A150" s="5549"/>
      <c r="B150" s="5552"/>
      <c r="C150" s="5554"/>
      <c r="D150" s="553" t="s">
        <v>2173</v>
      </c>
      <c r="E150" s="110" t="s">
        <v>2174</v>
      </c>
      <c r="F150" s="146" t="s">
        <v>2096</v>
      </c>
      <c r="G150" s="147" t="s">
        <v>2174</v>
      </c>
      <c r="H150" s="631"/>
      <c r="I150" s="146"/>
      <c r="J150" s="146"/>
      <c r="K150" s="146"/>
      <c r="L150" s="112"/>
      <c r="M150" s="50"/>
      <c r="N150" s="112" t="s">
        <v>2098</v>
      </c>
      <c r="O150" s="50"/>
      <c r="P150" s="50"/>
    </row>
    <row r="151" spans="1:16" ht="18" customHeight="1" x14ac:dyDescent="0.25">
      <c r="A151" s="5549"/>
      <c r="B151" s="5552"/>
      <c r="C151" s="5554"/>
      <c r="D151" s="553" t="s">
        <v>2175</v>
      </c>
      <c r="E151" s="110" t="s">
        <v>2176</v>
      </c>
      <c r="F151" s="146" t="s">
        <v>2096</v>
      </c>
      <c r="G151" s="147" t="s">
        <v>2176</v>
      </c>
      <c r="H151" s="631"/>
      <c r="I151" s="146"/>
      <c r="J151" s="146"/>
      <c r="K151" s="146"/>
      <c r="L151" s="112"/>
      <c r="M151" s="50"/>
      <c r="N151" s="112" t="s">
        <v>2098</v>
      </c>
      <c r="O151" s="50"/>
      <c r="P151" s="50"/>
    </row>
    <row r="152" spans="1:16" ht="18" customHeight="1" x14ac:dyDescent="0.25">
      <c r="A152" s="5549"/>
      <c r="B152" s="5552"/>
      <c r="C152" s="5554"/>
      <c r="D152" s="141" t="s">
        <v>2177</v>
      </c>
      <c r="E152" s="118" t="s">
        <v>2178</v>
      </c>
      <c r="F152" s="159" t="s">
        <v>2096</v>
      </c>
      <c r="G152" s="160" t="s">
        <v>2179</v>
      </c>
      <c r="H152" s="631"/>
      <c r="I152" s="159"/>
      <c r="J152" s="159"/>
      <c r="K152" s="159"/>
      <c r="L152" s="119"/>
      <c r="M152" s="50"/>
      <c r="N152" s="119" t="s">
        <v>2098</v>
      </c>
      <c r="O152" s="50"/>
      <c r="P152" s="50"/>
    </row>
    <row r="153" spans="1:16" ht="18" customHeight="1" x14ac:dyDescent="0.25">
      <c r="A153" s="5549"/>
      <c r="B153" s="5552"/>
      <c r="C153" s="5553" t="s">
        <v>2180</v>
      </c>
      <c r="D153" s="121" t="s">
        <v>2181</v>
      </c>
      <c r="E153" s="120" t="s">
        <v>2182</v>
      </c>
      <c r="F153" s="153" t="s">
        <v>2096</v>
      </c>
      <c r="G153" s="154" t="s">
        <v>2182</v>
      </c>
      <c r="H153" s="631"/>
      <c r="I153" s="153"/>
      <c r="J153" s="153"/>
      <c r="K153" s="153"/>
      <c r="L153" s="114"/>
      <c r="M153" s="50"/>
      <c r="N153" s="114" t="s">
        <v>2098</v>
      </c>
      <c r="O153" s="50"/>
      <c r="P153" s="50"/>
    </row>
    <row r="154" spans="1:16" ht="18" customHeight="1" x14ac:dyDescent="0.25">
      <c r="A154" s="5549"/>
      <c r="B154" s="5552"/>
      <c r="C154" s="5554"/>
      <c r="D154" s="553" t="s">
        <v>2183</v>
      </c>
      <c r="E154" s="110" t="s">
        <v>2184</v>
      </c>
      <c r="F154" s="146" t="s">
        <v>2096</v>
      </c>
      <c r="G154" s="147" t="s">
        <v>2184</v>
      </c>
      <c r="H154" s="631"/>
      <c r="I154" s="146"/>
      <c r="J154" s="146"/>
      <c r="K154" s="146"/>
      <c r="L154" s="112"/>
      <c r="M154" s="50"/>
      <c r="N154" s="112" t="s">
        <v>2098</v>
      </c>
      <c r="O154" s="50"/>
      <c r="P154" s="50"/>
    </row>
    <row r="155" spans="1:16" ht="18" customHeight="1" x14ac:dyDescent="0.25">
      <c r="A155" s="5549"/>
      <c r="B155" s="5552"/>
      <c r="C155" s="5554"/>
      <c r="D155" s="553" t="s">
        <v>2185</v>
      </c>
      <c r="E155" s="110" t="s">
        <v>2186</v>
      </c>
      <c r="F155" s="146" t="s">
        <v>2096</v>
      </c>
      <c r="G155" s="147" t="s">
        <v>2186</v>
      </c>
      <c r="H155" s="631"/>
      <c r="I155" s="146"/>
      <c r="J155" s="146"/>
      <c r="K155" s="146"/>
      <c r="L155" s="112"/>
      <c r="M155" s="50"/>
      <c r="N155" s="112" t="s">
        <v>2098</v>
      </c>
      <c r="O155" s="50"/>
      <c r="P155" s="50"/>
    </row>
    <row r="156" spans="1:16" ht="18" customHeight="1" x14ac:dyDescent="0.25">
      <c r="A156" s="5549"/>
      <c r="B156" s="5552"/>
      <c r="C156" s="5554"/>
      <c r="D156" s="553" t="s">
        <v>2187</v>
      </c>
      <c r="E156" s="110" t="s">
        <v>2188</v>
      </c>
      <c r="F156" s="146" t="s">
        <v>2096</v>
      </c>
      <c r="G156" s="147" t="s">
        <v>2188</v>
      </c>
      <c r="H156" s="631"/>
      <c r="I156" s="146"/>
      <c r="J156" s="146"/>
      <c r="K156" s="146"/>
      <c r="L156" s="112"/>
      <c r="M156" s="50"/>
      <c r="N156" s="112" t="s">
        <v>2098</v>
      </c>
      <c r="O156" s="50"/>
      <c r="P156" s="50"/>
    </row>
    <row r="157" spans="1:16" ht="18" customHeight="1" x14ac:dyDescent="0.25">
      <c r="A157" s="5549"/>
      <c r="B157" s="5552"/>
      <c r="C157" s="5554"/>
      <c r="D157" s="553" t="s">
        <v>2189</v>
      </c>
      <c r="E157" s="110" t="s">
        <v>2190</v>
      </c>
      <c r="F157" s="146" t="s">
        <v>2096</v>
      </c>
      <c r="G157" s="147" t="s">
        <v>2190</v>
      </c>
      <c r="H157" s="631"/>
      <c r="I157" s="146"/>
      <c r="J157" s="146"/>
      <c r="K157" s="146"/>
      <c r="L157" s="112"/>
      <c r="M157" s="50"/>
      <c r="N157" s="112" t="s">
        <v>2098</v>
      </c>
      <c r="O157" s="50"/>
      <c r="P157" s="50"/>
    </row>
    <row r="158" spans="1:16" ht="18" customHeight="1" x14ac:dyDescent="0.25">
      <c r="A158" s="5549"/>
      <c r="B158" s="5552"/>
      <c r="C158" s="5554"/>
      <c r="D158" s="553" t="s">
        <v>2175</v>
      </c>
      <c r="E158" s="110" t="s">
        <v>2191</v>
      </c>
      <c r="F158" s="146" t="s">
        <v>2096</v>
      </c>
      <c r="G158" s="147" t="s">
        <v>2191</v>
      </c>
      <c r="H158" s="631"/>
      <c r="I158" s="146"/>
      <c r="J158" s="146"/>
      <c r="K158" s="146"/>
      <c r="L158" s="112"/>
      <c r="M158" s="50"/>
      <c r="N158" s="112" t="s">
        <v>2098</v>
      </c>
      <c r="O158" s="50"/>
      <c r="P158" s="50"/>
    </row>
    <row r="159" spans="1:16" ht="18" customHeight="1" x14ac:dyDescent="0.25">
      <c r="A159" s="5549"/>
      <c r="B159" s="5552"/>
      <c r="C159" s="5555"/>
      <c r="D159" s="123" t="s">
        <v>2192</v>
      </c>
      <c r="E159" s="122" t="s">
        <v>2193</v>
      </c>
      <c r="F159" s="151" t="s">
        <v>2096</v>
      </c>
      <c r="G159" s="152" t="s">
        <v>2194</v>
      </c>
      <c r="H159" s="631"/>
      <c r="I159" s="151"/>
      <c r="J159" s="151"/>
      <c r="K159" s="151"/>
      <c r="L159" s="124"/>
      <c r="M159" s="50"/>
      <c r="N159" s="124" t="s">
        <v>2098</v>
      </c>
      <c r="O159" s="50"/>
      <c r="P159" s="50"/>
    </row>
    <row r="160" spans="1:16" ht="18" customHeight="1" thickBot="1" x14ac:dyDescent="0.3">
      <c r="A160" s="5549"/>
      <c r="B160" s="5552"/>
      <c r="C160" s="139" t="s">
        <v>78</v>
      </c>
      <c r="D160" s="144" t="s">
        <v>2195</v>
      </c>
      <c r="E160" s="125" t="s">
        <v>2196</v>
      </c>
      <c r="F160" s="167" t="s">
        <v>2096</v>
      </c>
      <c r="G160" s="168" t="s">
        <v>2197</v>
      </c>
      <c r="H160" s="631"/>
      <c r="I160" s="167"/>
      <c r="J160" s="167"/>
      <c r="K160" s="167"/>
      <c r="L160" s="126"/>
      <c r="M160" s="50"/>
      <c r="N160" s="126" t="s">
        <v>2098</v>
      </c>
      <c r="O160" s="50"/>
      <c r="P160" s="50"/>
    </row>
    <row r="161" spans="1:16" ht="18" customHeight="1" x14ac:dyDescent="0.25">
      <c r="A161" s="5549"/>
      <c r="B161" s="5556" t="s">
        <v>2198</v>
      </c>
      <c r="C161" s="5558" t="s">
        <v>2170</v>
      </c>
      <c r="D161" s="128" t="s">
        <v>2199</v>
      </c>
      <c r="E161" s="127" t="s">
        <v>2200</v>
      </c>
      <c r="F161" s="157" t="s">
        <v>2096</v>
      </c>
      <c r="G161" s="158" t="s">
        <v>2200</v>
      </c>
      <c r="H161" s="631"/>
      <c r="I161" s="157"/>
      <c r="J161" s="157"/>
      <c r="K161" s="157"/>
      <c r="L161" s="130"/>
      <c r="M161" s="50"/>
      <c r="N161" s="130" t="s">
        <v>2098</v>
      </c>
      <c r="O161" s="50"/>
      <c r="P161" s="50"/>
    </row>
    <row r="162" spans="1:16" ht="18" customHeight="1" x14ac:dyDescent="0.25">
      <c r="A162" s="5549"/>
      <c r="B162" s="5552"/>
      <c r="C162" s="5554"/>
      <c r="D162" s="553" t="s">
        <v>2201</v>
      </c>
      <c r="E162" s="110" t="s">
        <v>2202</v>
      </c>
      <c r="F162" s="146" t="s">
        <v>2096</v>
      </c>
      <c r="G162" s="147" t="s">
        <v>2202</v>
      </c>
      <c r="H162" s="631"/>
      <c r="I162" s="146"/>
      <c r="J162" s="146"/>
      <c r="K162" s="146"/>
      <c r="L162" s="112"/>
      <c r="M162" s="50"/>
      <c r="N162" s="112" t="s">
        <v>2098</v>
      </c>
      <c r="O162" s="50"/>
      <c r="P162" s="50"/>
    </row>
    <row r="163" spans="1:16" ht="18" customHeight="1" x14ac:dyDescent="0.25">
      <c r="A163" s="5549"/>
      <c r="B163" s="5552"/>
      <c r="C163" s="5554"/>
      <c r="D163" s="553" t="s">
        <v>2106</v>
      </c>
      <c r="E163" s="110" t="s">
        <v>2203</v>
      </c>
      <c r="F163" s="146" t="s">
        <v>2096</v>
      </c>
      <c r="G163" s="147" t="s">
        <v>2203</v>
      </c>
      <c r="H163" s="631"/>
      <c r="I163" s="146"/>
      <c r="J163" s="146"/>
      <c r="K163" s="146"/>
      <c r="L163" s="112"/>
      <c r="M163" s="50"/>
      <c r="N163" s="112" t="s">
        <v>2098</v>
      </c>
      <c r="O163" s="50"/>
      <c r="P163" s="50"/>
    </row>
    <row r="164" spans="1:16" ht="18" customHeight="1" x14ac:dyDescent="0.25">
      <c r="A164" s="5549"/>
      <c r="B164" s="5552"/>
      <c r="C164" s="5554"/>
      <c r="D164" s="141" t="s">
        <v>2204</v>
      </c>
      <c r="E164" s="118" t="s">
        <v>2205</v>
      </c>
      <c r="F164" s="159" t="s">
        <v>2096</v>
      </c>
      <c r="G164" s="160" t="s">
        <v>2206</v>
      </c>
      <c r="H164" s="631"/>
      <c r="I164" s="159"/>
      <c r="J164" s="159"/>
      <c r="K164" s="159"/>
      <c r="L164" s="119"/>
      <c r="M164" s="50"/>
      <c r="N164" s="119" t="s">
        <v>2098</v>
      </c>
      <c r="O164" s="50"/>
      <c r="P164" s="50"/>
    </row>
    <row r="165" spans="1:16" ht="18" customHeight="1" x14ac:dyDescent="0.25">
      <c r="A165" s="5549"/>
      <c r="B165" s="5552"/>
      <c r="C165" s="5553" t="s">
        <v>2180</v>
      </c>
      <c r="D165" s="121" t="s">
        <v>2199</v>
      </c>
      <c r="E165" s="120" t="s">
        <v>2207</v>
      </c>
      <c r="F165" s="153" t="s">
        <v>2096</v>
      </c>
      <c r="G165" s="154" t="s">
        <v>2207</v>
      </c>
      <c r="H165" s="631"/>
      <c r="I165" s="153"/>
      <c r="J165" s="153"/>
      <c r="K165" s="153"/>
      <c r="L165" s="114"/>
      <c r="M165" s="50"/>
      <c r="N165" s="114" t="s">
        <v>2098</v>
      </c>
      <c r="O165" s="50"/>
      <c r="P165" s="50"/>
    </row>
    <row r="166" spans="1:16" ht="18" customHeight="1" x14ac:dyDescent="0.25">
      <c r="A166" s="5549"/>
      <c r="B166" s="5552"/>
      <c r="C166" s="5554"/>
      <c r="D166" s="553" t="s">
        <v>2201</v>
      </c>
      <c r="E166" s="110" t="s">
        <v>2208</v>
      </c>
      <c r="F166" s="146" t="s">
        <v>2096</v>
      </c>
      <c r="G166" s="147" t="s">
        <v>2208</v>
      </c>
      <c r="H166" s="631"/>
      <c r="I166" s="146"/>
      <c r="J166" s="146"/>
      <c r="K166" s="146"/>
      <c r="L166" s="112"/>
      <c r="M166" s="50"/>
      <c r="N166" s="112" t="s">
        <v>2098</v>
      </c>
      <c r="O166" s="50"/>
      <c r="P166" s="50"/>
    </row>
    <row r="167" spans="1:16" ht="18" customHeight="1" x14ac:dyDescent="0.25">
      <c r="A167" s="5549"/>
      <c r="B167" s="5552"/>
      <c r="C167" s="5554"/>
      <c r="D167" s="553" t="s">
        <v>2106</v>
      </c>
      <c r="E167" s="110" t="s">
        <v>2209</v>
      </c>
      <c r="F167" s="146" t="s">
        <v>2096</v>
      </c>
      <c r="G167" s="147" t="s">
        <v>2209</v>
      </c>
      <c r="H167" s="631"/>
      <c r="I167" s="146"/>
      <c r="J167" s="146"/>
      <c r="K167" s="146"/>
      <c r="L167" s="112"/>
      <c r="M167" s="50"/>
      <c r="N167" s="112" t="s">
        <v>2098</v>
      </c>
      <c r="O167" s="50"/>
      <c r="P167" s="50"/>
    </row>
    <row r="168" spans="1:16" ht="18" customHeight="1" x14ac:dyDescent="0.25">
      <c r="A168" s="5549"/>
      <c r="B168" s="5552"/>
      <c r="C168" s="5555"/>
      <c r="D168" s="123" t="s">
        <v>2210</v>
      </c>
      <c r="E168" s="122" t="s">
        <v>2211</v>
      </c>
      <c r="F168" s="151" t="s">
        <v>2096</v>
      </c>
      <c r="G168" s="152" t="s">
        <v>2212</v>
      </c>
      <c r="H168" s="631"/>
      <c r="I168" s="151"/>
      <c r="J168" s="151"/>
      <c r="K168" s="151"/>
      <c r="L168" s="124"/>
      <c r="M168" s="50"/>
      <c r="N168" s="124" t="s">
        <v>2098</v>
      </c>
      <c r="O168" s="50"/>
      <c r="P168" s="50"/>
    </row>
    <row r="169" spans="1:16" ht="18" customHeight="1" thickBot="1" x14ac:dyDescent="0.3">
      <c r="A169" s="5549"/>
      <c r="B169" s="5557"/>
      <c r="C169" s="140" t="s">
        <v>78</v>
      </c>
      <c r="D169" s="132" t="s">
        <v>2213</v>
      </c>
      <c r="E169" s="131" t="s">
        <v>2214</v>
      </c>
      <c r="F169" s="155" t="s">
        <v>2096</v>
      </c>
      <c r="G169" s="156" t="s">
        <v>2215</v>
      </c>
      <c r="H169" s="631"/>
      <c r="I169" s="155"/>
      <c r="J169" s="155"/>
      <c r="K169" s="155"/>
      <c r="L169" s="133"/>
      <c r="M169" s="50"/>
      <c r="N169" s="133" t="s">
        <v>2098</v>
      </c>
      <c r="O169" s="50"/>
      <c r="P169" s="50"/>
    </row>
    <row r="170" spans="1:16" ht="18" customHeight="1" x14ac:dyDescent="0.25">
      <c r="A170" s="5549"/>
      <c r="B170" s="161"/>
      <c r="C170" s="162"/>
      <c r="D170" s="553" t="s">
        <v>2216</v>
      </c>
      <c r="E170" s="110" t="s">
        <v>2217</v>
      </c>
      <c r="F170" s="146" t="s">
        <v>2096</v>
      </c>
      <c r="G170" s="147" t="s">
        <v>2218</v>
      </c>
      <c r="H170" s="631"/>
      <c r="I170" s="146"/>
      <c r="J170" s="146"/>
      <c r="K170" s="146"/>
      <c r="L170" s="112"/>
      <c r="M170" s="50"/>
      <c r="N170" s="112" t="s">
        <v>2098</v>
      </c>
      <c r="O170" s="50"/>
      <c r="P170" s="50"/>
    </row>
    <row r="171" spans="1:16" ht="18" customHeight="1" thickBot="1" x14ac:dyDescent="0.3">
      <c r="A171" s="5550"/>
      <c r="B171" s="163"/>
      <c r="C171" s="164"/>
      <c r="D171" s="136" t="s">
        <v>2219</v>
      </c>
      <c r="E171" s="135" t="s">
        <v>2220</v>
      </c>
      <c r="F171" s="165" t="s">
        <v>2096</v>
      </c>
      <c r="G171" s="166" t="s">
        <v>2220</v>
      </c>
      <c r="H171" s="631"/>
      <c r="I171" s="165"/>
      <c r="J171" s="165"/>
      <c r="K171" s="165"/>
      <c r="L171" s="138"/>
      <c r="M171" s="50"/>
      <c r="N171" s="138" t="s">
        <v>2098</v>
      </c>
      <c r="O171" s="50"/>
      <c r="P171" s="50"/>
    </row>
    <row r="172" spans="1:16" ht="18" customHeight="1" thickTop="1" x14ac:dyDescent="0.25">
      <c r="A172" s="71"/>
      <c r="B172" s="71"/>
      <c r="C172" s="71"/>
      <c r="D172" s="1"/>
      <c r="E172" s="42"/>
      <c r="F172" s="1"/>
      <c r="G172" s="1"/>
      <c r="H172" s="50"/>
      <c r="I172" s="1"/>
      <c r="J172" s="1"/>
      <c r="K172" s="1"/>
      <c r="L172" s="1"/>
      <c r="M172" s="50"/>
      <c r="N172" s="1"/>
      <c r="O172" s="50"/>
      <c r="P172" s="50"/>
    </row>
    <row r="173" spans="1:16" ht="18" customHeight="1" x14ac:dyDescent="0.25">
      <c r="A173" s="71"/>
      <c r="B173" s="71"/>
      <c r="C173" s="71"/>
      <c r="D173" s="1"/>
      <c r="E173" s="42"/>
      <c r="F173" s="1"/>
      <c r="G173" s="1"/>
      <c r="H173" s="50"/>
      <c r="I173" s="1"/>
      <c r="J173" s="1"/>
      <c r="K173" s="1"/>
      <c r="L173" s="1"/>
      <c r="M173" s="50"/>
      <c r="N173" s="1"/>
      <c r="O173" s="50"/>
      <c r="P173" s="50"/>
    </row>
    <row r="174" spans="1:16" ht="18" customHeight="1" x14ac:dyDescent="0.25">
      <c r="A174" s="71"/>
      <c r="B174" s="71"/>
      <c r="C174" s="71"/>
      <c r="D174" s="1"/>
      <c r="E174" s="42"/>
      <c r="F174" s="1"/>
      <c r="G174" s="1"/>
      <c r="H174" s="50"/>
      <c r="I174" s="1"/>
      <c r="J174" s="1"/>
      <c r="K174" s="1"/>
      <c r="L174" s="1"/>
      <c r="M174" s="50"/>
      <c r="N174" s="1"/>
      <c r="O174" s="50"/>
      <c r="P174" s="50"/>
    </row>
    <row r="175" spans="1:16" ht="18" customHeight="1" x14ac:dyDescent="0.25">
      <c r="A175" s="71"/>
      <c r="B175" s="71"/>
      <c r="C175" s="71"/>
      <c r="D175" s="1"/>
      <c r="E175" s="42"/>
      <c r="F175" s="1"/>
      <c r="G175" s="1"/>
      <c r="H175" s="50"/>
      <c r="I175" s="1"/>
      <c r="J175" s="1"/>
      <c r="K175" s="1"/>
      <c r="L175" s="1"/>
      <c r="M175" s="50"/>
      <c r="N175" s="1"/>
      <c r="O175" s="50"/>
      <c r="P175" s="50"/>
    </row>
    <row r="176" spans="1:16" ht="18" customHeight="1" x14ac:dyDescent="0.25">
      <c r="A176" s="71"/>
      <c r="B176" s="71"/>
      <c r="C176" s="71"/>
      <c r="D176" s="1"/>
      <c r="E176" s="42"/>
      <c r="F176" s="1"/>
      <c r="G176" s="1"/>
      <c r="H176" s="50"/>
      <c r="I176" s="1"/>
      <c r="J176" s="1"/>
      <c r="K176" s="1"/>
      <c r="L176" s="1"/>
      <c r="M176" s="50"/>
      <c r="N176" s="1"/>
      <c r="O176" s="50"/>
      <c r="P176" s="50"/>
    </row>
    <row r="177" spans="1:16" ht="18" customHeight="1" x14ac:dyDescent="0.25">
      <c r="A177" s="71"/>
      <c r="B177" s="71"/>
      <c r="C177" s="71"/>
      <c r="D177" s="1"/>
      <c r="E177" s="42"/>
      <c r="F177" s="1"/>
      <c r="G177" s="1"/>
      <c r="H177" s="50"/>
      <c r="I177" s="1"/>
      <c r="J177" s="1"/>
      <c r="K177" s="1"/>
      <c r="L177" s="1"/>
      <c r="M177" s="50"/>
      <c r="N177" s="1"/>
      <c r="O177" s="50"/>
      <c r="P177" s="50"/>
    </row>
    <row r="178" spans="1:16" ht="18" customHeight="1" x14ac:dyDescent="0.25">
      <c r="A178" s="69"/>
      <c r="B178" s="69"/>
      <c r="C178" s="69"/>
      <c r="D178" s="1"/>
      <c r="E178" s="42"/>
      <c r="F178" s="1"/>
      <c r="G178" s="1"/>
      <c r="H178" s="50"/>
      <c r="I178" s="1"/>
      <c r="J178" s="1"/>
      <c r="K178" s="1"/>
      <c r="L178" s="1"/>
      <c r="M178" s="50"/>
      <c r="N178" s="1"/>
      <c r="O178" s="50"/>
      <c r="P178" s="50"/>
    </row>
    <row r="179" spans="1:16" ht="18" customHeight="1" x14ac:dyDescent="0.25">
      <c r="A179" s="69"/>
      <c r="B179" s="69"/>
      <c r="C179" s="69"/>
      <c r="D179" s="1"/>
      <c r="E179" s="42"/>
      <c r="F179" s="1"/>
      <c r="G179" s="1"/>
      <c r="H179" s="50"/>
      <c r="I179" s="1"/>
      <c r="J179" s="1"/>
      <c r="K179" s="1"/>
      <c r="L179" s="1"/>
      <c r="M179" s="50"/>
      <c r="N179" s="1"/>
      <c r="O179" s="50"/>
      <c r="P179" s="50"/>
    </row>
    <row r="203" spans="1:14" x14ac:dyDescent="0.25">
      <c r="A203" s="5538" t="s">
        <v>502</v>
      </c>
      <c r="B203" s="868" t="s">
        <v>503</v>
      </c>
      <c r="C203" s="868"/>
      <c r="D203" s="869"/>
      <c r="E203" s="870"/>
      <c r="F203" s="869"/>
      <c r="G203" s="52"/>
      <c r="I203" s="68"/>
      <c r="J203" s="869"/>
      <c r="K203" s="869"/>
      <c r="L203" s="52"/>
      <c r="N203" s="615"/>
    </row>
    <row r="204" spans="1:14" x14ac:dyDescent="0.25">
      <c r="A204" s="5539"/>
      <c r="G204" s="359"/>
      <c r="I204" s="875"/>
      <c r="L204" s="359"/>
      <c r="N204" s="615"/>
    </row>
    <row r="205" spans="1:14" x14ac:dyDescent="0.25">
      <c r="A205" s="5539"/>
      <c r="G205" s="359"/>
      <c r="I205" s="875"/>
      <c r="L205" s="359"/>
      <c r="N205" s="615"/>
    </row>
    <row r="206" spans="1:14" x14ac:dyDescent="0.25">
      <c r="A206" s="5539"/>
      <c r="G206" s="359"/>
      <c r="I206" s="875"/>
      <c r="L206" s="359"/>
      <c r="N206" s="615"/>
    </row>
    <row r="207" spans="1:14" x14ac:dyDescent="0.25">
      <c r="A207" s="5539"/>
      <c r="G207" s="359"/>
      <c r="I207" s="875"/>
      <c r="L207" s="359"/>
      <c r="N207" s="615"/>
    </row>
    <row r="208" spans="1:14" x14ac:dyDescent="0.25">
      <c r="A208" s="5539"/>
      <c r="G208" s="359"/>
      <c r="I208" s="875"/>
      <c r="L208" s="359"/>
      <c r="N208" s="615"/>
    </row>
    <row r="209" spans="1:14" x14ac:dyDescent="0.25">
      <c r="A209" s="5539"/>
      <c r="G209" s="359"/>
      <c r="I209" s="875"/>
      <c r="L209" s="359"/>
      <c r="N209" s="615"/>
    </row>
    <row r="210" spans="1:14" x14ac:dyDescent="0.25">
      <c r="A210" s="5539"/>
      <c r="G210" s="359"/>
      <c r="I210" s="875"/>
      <c r="L210" s="359"/>
      <c r="N210" s="615"/>
    </row>
    <row r="211" spans="1:14" x14ac:dyDescent="0.25">
      <c r="A211" s="5539"/>
      <c r="G211" s="359"/>
      <c r="I211" s="875"/>
      <c r="L211" s="359"/>
      <c r="N211" s="615"/>
    </row>
    <row r="212" spans="1:14" x14ac:dyDescent="0.25">
      <c r="A212" s="5539"/>
      <c r="G212" s="359"/>
      <c r="I212" s="875"/>
      <c r="L212" s="359"/>
      <c r="N212" s="615"/>
    </row>
    <row r="213" spans="1:14" x14ac:dyDescent="0.25">
      <c r="A213" s="5539"/>
      <c r="G213" s="359"/>
      <c r="I213" s="875"/>
      <c r="L213" s="359"/>
      <c r="N213" s="615"/>
    </row>
    <row r="214" spans="1:14" ht="11" thickBot="1" x14ac:dyDescent="0.3">
      <c r="A214" s="5539"/>
      <c r="C214" s="882"/>
      <c r="D214" s="47"/>
      <c r="E214" s="883"/>
      <c r="F214" s="47"/>
      <c r="G214" s="49"/>
      <c r="I214" s="884"/>
      <c r="J214" s="47"/>
      <c r="K214" s="47"/>
      <c r="L214" s="49"/>
      <c r="N214" s="492"/>
    </row>
    <row r="215" spans="1:14" x14ac:dyDescent="0.25">
      <c r="A215" s="5539"/>
      <c r="G215" s="359"/>
      <c r="I215" s="875"/>
      <c r="L215" s="359"/>
      <c r="N215" s="615"/>
    </row>
    <row r="216" spans="1:14" x14ac:dyDescent="0.25">
      <c r="A216" s="5539"/>
      <c r="G216" s="359"/>
      <c r="I216" s="875"/>
      <c r="L216" s="359"/>
      <c r="N216" s="615"/>
    </row>
    <row r="217" spans="1:14" ht="11" thickBot="1" x14ac:dyDescent="0.3">
      <c r="A217" s="5540"/>
      <c r="B217" s="871"/>
      <c r="C217" s="871" t="s">
        <v>534</v>
      </c>
      <c r="D217" s="872" t="s">
        <v>533</v>
      </c>
      <c r="E217" s="873"/>
      <c r="F217" s="872"/>
      <c r="G217" s="874"/>
      <c r="I217" s="876"/>
      <c r="J217" s="872"/>
      <c r="K217" s="872"/>
      <c r="L217" s="874"/>
      <c r="N217" s="878"/>
    </row>
    <row r="218" spans="1:14" ht="11" thickTop="1" x14ac:dyDescent="0.25">
      <c r="A218" s="85"/>
    </row>
    <row r="219" spans="1:14" x14ac:dyDescent="0.25">
      <c r="A219" s="5538" t="s">
        <v>535</v>
      </c>
      <c r="B219" s="868"/>
      <c r="C219" s="868"/>
      <c r="D219" s="869"/>
      <c r="E219" s="879"/>
      <c r="I219" s="68"/>
      <c r="J219" s="869"/>
      <c r="K219" s="869"/>
      <c r="L219" s="52"/>
      <c r="N219" s="877"/>
    </row>
    <row r="220" spans="1:14" x14ac:dyDescent="0.25">
      <c r="A220" s="5539"/>
      <c r="E220" s="880"/>
      <c r="I220" s="875"/>
      <c r="L220" s="359"/>
      <c r="N220" s="615"/>
    </row>
    <row r="221" spans="1:14" x14ac:dyDescent="0.25">
      <c r="A221" s="5539"/>
      <c r="E221" s="880"/>
      <c r="I221" s="875"/>
      <c r="L221" s="359"/>
      <c r="N221" s="615"/>
    </row>
    <row r="222" spans="1:14" x14ac:dyDescent="0.25">
      <c r="A222" s="5539"/>
      <c r="E222" s="880"/>
      <c r="I222" s="875"/>
      <c r="L222" s="359"/>
      <c r="N222" s="615"/>
    </row>
    <row r="223" spans="1:14" x14ac:dyDescent="0.25">
      <c r="A223" s="5539"/>
      <c r="E223" s="880"/>
      <c r="I223" s="875"/>
      <c r="L223" s="359"/>
      <c r="N223" s="615"/>
    </row>
    <row r="224" spans="1:14" x14ac:dyDescent="0.25">
      <c r="A224" s="5539"/>
      <c r="E224" s="880"/>
      <c r="I224" s="875"/>
      <c r="L224" s="359"/>
      <c r="N224" s="615"/>
    </row>
    <row r="225" spans="1:14" x14ac:dyDescent="0.25">
      <c r="A225" s="5539"/>
      <c r="E225" s="880"/>
      <c r="I225" s="875"/>
      <c r="L225" s="359"/>
      <c r="N225" s="615"/>
    </row>
    <row r="226" spans="1:14" x14ac:dyDescent="0.25">
      <c r="A226" s="5539"/>
      <c r="E226" s="880"/>
      <c r="I226" s="875"/>
      <c r="L226" s="359"/>
      <c r="N226" s="615"/>
    </row>
    <row r="227" spans="1:14" x14ac:dyDescent="0.25">
      <c r="A227" s="5539"/>
      <c r="E227" s="880"/>
      <c r="I227" s="875"/>
      <c r="L227" s="359"/>
      <c r="N227" s="615"/>
    </row>
    <row r="228" spans="1:14" x14ac:dyDescent="0.25">
      <c r="A228" s="5539"/>
      <c r="E228" s="880"/>
      <c r="I228" s="875"/>
      <c r="L228" s="359"/>
      <c r="N228" s="615"/>
    </row>
    <row r="229" spans="1:14" x14ac:dyDescent="0.25">
      <c r="A229" s="5539"/>
      <c r="E229" s="880"/>
      <c r="I229" s="875"/>
      <c r="L229" s="359"/>
      <c r="N229" s="615"/>
    </row>
    <row r="230" spans="1:14" x14ac:dyDescent="0.25">
      <c r="A230" s="5539"/>
      <c r="E230" s="880"/>
      <c r="I230" s="875"/>
      <c r="L230" s="359"/>
      <c r="N230" s="615"/>
    </row>
    <row r="231" spans="1:14" x14ac:dyDescent="0.25">
      <c r="A231" s="5539"/>
      <c r="E231" s="880"/>
      <c r="I231" s="875"/>
      <c r="L231" s="359"/>
      <c r="N231" s="615"/>
    </row>
    <row r="232" spans="1:14" x14ac:dyDescent="0.25">
      <c r="A232" s="5539"/>
      <c r="E232" s="880"/>
      <c r="I232" s="875"/>
      <c r="L232" s="359"/>
      <c r="N232" s="615"/>
    </row>
    <row r="233" spans="1:14" ht="11" thickBot="1" x14ac:dyDescent="0.3">
      <c r="A233" s="5540"/>
      <c r="B233" s="871"/>
      <c r="C233" s="871"/>
      <c r="D233" s="872"/>
      <c r="E233" s="881"/>
      <c r="I233" s="876"/>
      <c r="J233" s="872"/>
      <c r="K233" s="872"/>
      <c r="L233" s="874"/>
      <c r="N233" s="878"/>
    </row>
    <row r="234" spans="1:14" ht="11" thickTop="1" x14ac:dyDescent="0.25">
      <c r="A234" s="85"/>
    </row>
    <row r="235" spans="1:14" ht="11.25" customHeight="1" x14ac:dyDescent="0.25">
      <c r="A235" s="5544" t="s">
        <v>564</v>
      </c>
      <c r="B235" s="868"/>
      <c r="C235" s="868"/>
      <c r="D235" s="869"/>
      <c r="E235" s="870"/>
      <c r="F235" s="869"/>
      <c r="G235" s="52"/>
      <c r="I235" s="68"/>
      <c r="J235" s="869"/>
      <c r="K235" s="869"/>
      <c r="L235" s="52"/>
      <c r="N235" s="877"/>
    </row>
    <row r="236" spans="1:14" ht="15" customHeight="1" x14ac:dyDescent="0.25">
      <c r="A236" s="5536"/>
      <c r="G236" s="359"/>
      <c r="I236" s="875"/>
      <c r="L236" s="359"/>
      <c r="N236" s="615"/>
    </row>
    <row r="237" spans="1:14" ht="15" customHeight="1" x14ac:dyDescent="0.25">
      <c r="A237" s="5536"/>
      <c r="G237" s="359"/>
      <c r="I237" s="875"/>
      <c r="L237" s="359"/>
      <c r="N237" s="615"/>
    </row>
    <row r="238" spans="1:14" ht="15" customHeight="1" x14ac:dyDescent="0.25">
      <c r="A238" s="5536"/>
      <c r="G238" s="359"/>
      <c r="I238" s="875"/>
      <c r="L238" s="359"/>
      <c r="N238" s="615"/>
    </row>
    <row r="239" spans="1:14" ht="15" customHeight="1" x14ac:dyDescent="0.25">
      <c r="A239" s="5536"/>
      <c r="G239" s="359"/>
      <c r="I239" s="875"/>
      <c r="L239" s="359"/>
      <c r="N239" s="615"/>
    </row>
    <row r="240" spans="1:14" ht="15" customHeight="1" x14ac:dyDescent="0.25">
      <c r="A240" s="5536"/>
      <c r="G240" s="359"/>
      <c r="I240" s="875"/>
      <c r="L240" s="359"/>
      <c r="N240" s="615"/>
    </row>
    <row r="241" spans="1:14" ht="15" customHeight="1" x14ac:dyDescent="0.25">
      <c r="A241" s="5536"/>
      <c r="G241" s="359"/>
      <c r="I241" s="875"/>
      <c r="L241" s="359"/>
      <c r="N241" s="615"/>
    </row>
    <row r="242" spans="1:14" ht="15" customHeight="1" x14ac:dyDescent="0.25">
      <c r="A242" s="5536"/>
      <c r="G242" s="359"/>
      <c r="I242" s="875"/>
      <c r="L242" s="359"/>
      <c r="N242" s="615"/>
    </row>
    <row r="243" spans="1:14" ht="15" customHeight="1" x14ac:dyDescent="0.25">
      <c r="A243" s="5536"/>
      <c r="G243" s="359"/>
      <c r="I243" s="875"/>
      <c r="L243" s="359"/>
      <c r="N243" s="615"/>
    </row>
    <row r="244" spans="1:14" ht="15" customHeight="1" x14ac:dyDescent="0.25">
      <c r="A244" s="5536"/>
      <c r="G244" s="359"/>
      <c r="I244" s="875"/>
      <c r="L244" s="359"/>
      <c r="N244" s="615"/>
    </row>
    <row r="245" spans="1:14" ht="15" customHeight="1" x14ac:dyDescent="0.25">
      <c r="A245" s="5536"/>
      <c r="G245" s="359"/>
      <c r="I245" s="875"/>
      <c r="L245" s="359"/>
      <c r="N245" s="615"/>
    </row>
    <row r="246" spans="1:14" ht="15" customHeight="1" x14ac:dyDescent="0.25">
      <c r="A246" s="5536"/>
      <c r="G246" s="359"/>
      <c r="I246" s="875"/>
      <c r="L246" s="359"/>
      <c r="N246" s="615"/>
    </row>
    <row r="247" spans="1:14" ht="15" customHeight="1" x14ac:dyDescent="0.25">
      <c r="A247" s="5536"/>
      <c r="G247" s="359"/>
      <c r="I247" s="875"/>
      <c r="L247" s="359"/>
      <c r="N247" s="615"/>
    </row>
    <row r="248" spans="1:14" ht="15" customHeight="1" x14ac:dyDescent="0.25">
      <c r="A248" s="5536"/>
      <c r="G248" s="359"/>
      <c r="I248" s="875"/>
      <c r="L248" s="359"/>
      <c r="N248" s="615"/>
    </row>
    <row r="249" spans="1:14" ht="15" customHeight="1" x14ac:dyDescent="0.25">
      <c r="A249" s="5536"/>
      <c r="G249" s="359"/>
      <c r="I249" s="875"/>
      <c r="L249" s="359"/>
      <c r="N249" s="615"/>
    </row>
    <row r="250" spans="1:14" ht="15" customHeight="1" x14ac:dyDescent="0.25">
      <c r="A250" s="5536"/>
      <c r="B250" s="43" t="s">
        <v>594</v>
      </c>
      <c r="G250" s="359"/>
      <c r="I250" s="875"/>
      <c r="L250" s="359"/>
      <c r="N250" s="615"/>
    </row>
    <row r="251" spans="1:14" ht="15" customHeight="1" x14ac:dyDescent="0.25">
      <c r="A251" s="5536"/>
      <c r="G251" s="359"/>
      <c r="I251" s="875"/>
      <c r="L251" s="359"/>
      <c r="N251" s="615"/>
    </row>
    <row r="252" spans="1:14" ht="15" customHeight="1" x14ac:dyDescent="0.25">
      <c r="A252" s="5536"/>
      <c r="G252" s="359"/>
      <c r="I252" s="875"/>
      <c r="L252" s="359"/>
      <c r="N252" s="615"/>
    </row>
    <row r="253" spans="1:14" ht="15" customHeight="1" x14ac:dyDescent="0.25">
      <c r="A253" s="5536"/>
      <c r="G253" s="359"/>
      <c r="I253" s="875"/>
      <c r="L253" s="359"/>
      <c r="N253" s="615"/>
    </row>
    <row r="254" spans="1:14" ht="15" customHeight="1" x14ac:dyDescent="0.25">
      <c r="A254" s="5536"/>
      <c r="G254" s="359"/>
      <c r="I254" s="875"/>
      <c r="L254" s="359"/>
      <c r="N254" s="615"/>
    </row>
    <row r="255" spans="1:14" ht="15" customHeight="1" x14ac:dyDescent="0.25">
      <c r="A255" s="5536"/>
      <c r="G255" s="359"/>
      <c r="I255" s="875"/>
      <c r="L255" s="359"/>
      <c r="N255" s="615"/>
    </row>
    <row r="256" spans="1:14" ht="15" customHeight="1" x14ac:dyDescent="0.25">
      <c r="A256" s="5536"/>
      <c r="G256" s="359"/>
      <c r="I256" s="875"/>
      <c r="L256" s="359"/>
      <c r="N256" s="615"/>
    </row>
    <row r="257" spans="1:14" ht="15" customHeight="1" x14ac:dyDescent="0.25">
      <c r="A257" s="5536"/>
      <c r="G257" s="359"/>
      <c r="I257" s="875"/>
      <c r="L257" s="359"/>
      <c r="N257" s="615"/>
    </row>
    <row r="258" spans="1:14" ht="15" customHeight="1" x14ac:dyDescent="0.25">
      <c r="A258" s="5536"/>
      <c r="G258" s="359"/>
      <c r="I258" s="875"/>
      <c r="L258" s="359"/>
      <c r="N258" s="615"/>
    </row>
    <row r="259" spans="1:14" ht="15" customHeight="1" x14ac:dyDescent="0.25">
      <c r="A259" s="5536"/>
      <c r="G259" s="359"/>
      <c r="I259" s="875"/>
      <c r="L259" s="359"/>
      <c r="N259" s="615"/>
    </row>
    <row r="260" spans="1:14" ht="15" customHeight="1" x14ac:dyDescent="0.25">
      <c r="A260" s="5536"/>
      <c r="G260" s="359"/>
      <c r="I260" s="875"/>
      <c r="L260" s="359"/>
      <c r="N260" s="615"/>
    </row>
    <row r="261" spans="1:14" ht="15.75" customHeight="1" thickBot="1" x14ac:dyDescent="0.3">
      <c r="A261" s="5536"/>
      <c r="B261" s="871"/>
      <c r="C261" s="871"/>
      <c r="D261" s="872"/>
      <c r="E261" s="873"/>
      <c r="F261" s="872"/>
      <c r="G261" s="874"/>
      <c r="I261" s="876"/>
      <c r="J261" s="872"/>
      <c r="K261" s="872"/>
      <c r="L261" s="874"/>
      <c r="N261" s="878"/>
    </row>
    <row r="262" spans="1:14" ht="15" customHeight="1" thickTop="1" x14ac:dyDescent="0.25">
      <c r="A262" s="5536"/>
      <c r="B262" s="5535" t="s">
        <v>612</v>
      </c>
      <c r="G262" s="359"/>
      <c r="I262" s="875"/>
      <c r="L262" s="359"/>
      <c r="N262" s="615"/>
    </row>
    <row r="263" spans="1:14" ht="15" customHeight="1" x14ac:dyDescent="0.25">
      <c r="A263" s="5536"/>
      <c r="B263" s="5536"/>
      <c r="G263" s="359"/>
      <c r="I263" s="875"/>
      <c r="L263" s="359"/>
      <c r="N263" s="615"/>
    </row>
    <row r="264" spans="1:14" ht="15" customHeight="1" x14ac:dyDescent="0.25">
      <c r="A264" s="5536"/>
      <c r="B264" s="5536"/>
      <c r="C264" s="43" t="s">
        <v>616</v>
      </c>
      <c r="D264" s="44" t="s">
        <v>613</v>
      </c>
      <c r="G264" s="359"/>
      <c r="I264" s="875"/>
      <c r="L264" s="359"/>
      <c r="N264" s="615"/>
    </row>
    <row r="265" spans="1:14" ht="15" customHeight="1" x14ac:dyDescent="0.25">
      <c r="A265" s="5536"/>
      <c r="B265" s="5536"/>
      <c r="G265" s="359"/>
      <c r="I265" s="875"/>
      <c r="L265" s="359"/>
      <c r="N265" s="615"/>
    </row>
    <row r="266" spans="1:14" ht="15" customHeight="1" x14ac:dyDescent="0.25">
      <c r="A266" s="5536"/>
      <c r="B266" s="5536"/>
      <c r="G266" s="359"/>
      <c r="I266" s="875"/>
      <c r="L266" s="359"/>
      <c r="N266" s="615"/>
    </row>
    <row r="267" spans="1:14" ht="15.75" customHeight="1" thickBot="1" x14ac:dyDescent="0.3">
      <c r="A267" s="5536"/>
      <c r="B267" s="5536"/>
      <c r="C267" s="871" t="s">
        <v>618</v>
      </c>
      <c r="D267" s="872" t="s">
        <v>617</v>
      </c>
      <c r="E267" s="873"/>
      <c r="F267" s="872"/>
      <c r="G267" s="874"/>
      <c r="I267" s="876"/>
      <c r="J267" s="872"/>
      <c r="K267" s="872"/>
      <c r="L267" s="874"/>
      <c r="N267" s="878"/>
    </row>
    <row r="268" spans="1:14" ht="15" customHeight="1" thickTop="1" x14ac:dyDescent="0.25">
      <c r="A268" s="5536"/>
      <c r="B268" s="5536"/>
      <c r="G268" s="359"/>
      <c r="I268" s="875"/>
      <c r="L268" s="359"/>
      <c r="N268" s="615"/>
    </row>
    <row r="269" spans="1:14" ht="15" customHeight="1" x14ac:dyDescent="0.25">
      <c r="A269" s="5536"/>
      <c r="B269" s="5536"/>
      <c r="G269" s="359"/>
      <c r="I269" s="875"/>
      <c r="L269" s="359"/>
      <c r="N269" s="615"/>
    </row>
    <row r="270" spans="1:14" ht="15.75" customHeight="1" thickBot="1" x14ac:dyDescent="0.3">
      <c r="A270" s="5537"/>
      <c r="B270" s="5537"/>
      <c r="C270" s="871" t="s">
        <v>623</v>
      </c>
      <c r="D270" s="872" t="s">
        <v>619</v>
      </c>
      <c r="E270" s="873"/>
      <c r="F270" s="872"/>
      <c r="G270" s="874"/>
      <c r="I270" s="876"/>
      <c r="J270" s="872"/>
      <c r="K270" s="872"/>
      <c r="L270" s="874"/>
      <c r="N270" s="878"/>
    </row>
    <row r="271" spans="1:14" ht="11" thickTop="1" x14ac:dyDescent="0.25">
      <c r="A271" s="85"/>
    </row>
    <row r="272" spans="1:14" ht="11.25" customHeight="1" x14ac:dyDescent="0.25">
      <c r="A272" s="5538" t="s">
        <v>624</v>
      </c>
      <c r="B272" s="5541"/>
      <c r="C272" s="868"/>
      <c r="D272" s="869"/>
      <c r="E272" s="870"/>
      <c r="F272" s="68"/>
      <c r="G272" s="52"/>
      <c r="I272" s="68"/>
      <c r="J272" s="869"/>
      <c r="K272" s="869"/>
      <c r="L272" s="52"/>
      <c r="N272" s="877"/>
    </row>
    <row r="273" spans="1:14" ht="15" customHeight="1" x14ac:dyDescent="0.25">
      <c r="A273" s="5539"/>
      <c r="B273" s="5542"/>
      <c r="F273" s="875"/>
      <c r="G273" s="359"/>
      <c r="I273" s="875"/>
      <c r="L273" s="359"/>
      <c r="N273" s="615"/>
    </row>
    <row r="274" spans="1:14" ht="15" customHeight="1" x14ac:dyDescent="0.25">
      <c r="A274" s="5539"/>
      <c r="B274" s="5542"/>
      <c r="F274" s="875"/>
      <c r="G274" s="359"/>
      <c r="I274" s="875"/>
      <c r="L274" s="359"/>
      <c r="N274" s="615"/>
    </row>
    <row r="275" spans="1:14" ht="15" customHeight="1" x14ac:dyDescent="0.25">
      <c r="A275" s="5539"/>
      <c r="B275" s="5542"/>
      <c r="F275" s="875"/>
      <c r="G275" s="359"/>
      <c r="I275" s="875"/>
      <c r="L275" s="359"/>
      <c r="N275" s="615"/>
    </row>
    <row r="276" spans="1:14" ht="15" customHeight="1" x14ac:dyDescent="0.25">
      <c r="A276" s="5539"/>
      <c r="B276" s="5542"/>
      <c r="F276" s="875"/>
      <c r="G276" s="359"/>
      <c r="I276" s="875"/>
      <c r="L276" s="359"/>
      <c r="N276" s="615"/>
    </row>
    <row r="277" spans="1:14" ht="15" customHeight="1" x14ac:dyDescent="0.25">
      <c r="A277" s="5539"/>
      <c r="B277" s="5542"/>
      <c r="F277" s="875"/>
      <c r="G277" s="359"/>
      <c r="I277" s="875"/>
      <c r="L277" s="359"/>
      <c r="N277" s="615"/>
    </row>
    <row r="278" spans="1:14" ht="15" customHeight="1" x14ac:dyDescent="0.25">
      <c r="A278" s="5539"/>
      <c r="B278" s="5542"/>
      <c r="F278" s="875"/>
      <c r="G278" s="359"/>
      <c r="I278" s="875"/>
      <c r="L278" s="359"/>
      <c r="N278" s="615"/>
    </row>
    <row r="279" spans="1:14" ht="15" customHeight="1" x14ac:dyDescent="0.25">
      <c r="A279" s="5539"/>
      <c r="B279" s="5542"/>
      <c r="F279" s="875"/>
      <c r="G279" s="359"/>
      <c r="I279" s="875"/>
      <c r="L279" s="359"/>
      <c r="N279" s="615"/>
    </row>
    <row r="280" spans="1:14" ht="15" customHeight="1" thickBot="1" x14ac:dyDescent="0.3">
      <c r="A280" s="5539"/>
      <c r="B280" s="5542"/>
      <c r="C280" s="882"/>
      <c r="D280" s="47"/>
      <c r="E280" s="883"/>
      <c r="F280" s="884"/>
      <c r="G280" s="49"/>
      <c r="I280" s="884"/>
      <c r="J280" s="47"/>
      <c r="K280" s="47"/>
      <c r="L280" s="49"/>
      <c r="N280" s="492"/>
    </row>
    <row r="281" spans="1:14" ht="15" customHeight="1" x14ac:dyDescent="0.25">
      <c r="A281" s="5539"/>
      <c r="B281" s="5542"/>
      <c r="F281" s="875"/>
      <c r="G281" s="359"/>
      <c r="I281" s="875"/>
      <c r="L281" s="359"/>
      <c r="N281" s="615"/>
    </row>
    <row r="282" spans="1:14" ht="15" customHeight="1" x14ac:dyDescent="0.25">
      <c r="A282" s="5539"/>
      <c r="B282" s="5542"/>
      <c r="F282" s="875"/>
      <c r="G282" s="359"/>
      <c r="I282" s="875"/>
      <c r="L282" s="359"/>
      <c r="N282" s="615"/>
    </row>
    <row r="283" spans="1:14" ht="15" customHeight="1" x14ac:dyDescent="0.25">
      <c r="A283" s="5539"/>
      <c r="B283" s="5542"/>
      <c r="F283" s="875"/>
      <c r="G283" s="359"/>
      <c r="I283" s="875"/>
      <c r="L283" s="359"/>
      <c r="N283" s="615"/>
    </row>
    <row r="284" spans="1:14" ht="15" customHeight="1" x14ac:dyDescent="0.25">
      <c r="A284" s="5539"/>
      <c r="B284" s="5542"/>
      <c r="F284" s="875"/>
      <c r="G284" s="359"/>
      <c r="I284" s="875"/>
      <c r="L284" s="359"/>
      <c r="N284" s="615"/>
    </row>
    <row r="285" spans="1:14" ht="15" customHeight="1" x14ac:dyDescent="0.25">
      <c r="A285" s="5539"/>
      <c r="B285" s="5542"/>
      <c r="F285" s="875"/>
      <c r="G285" s="359"/>
      <c r="I285" s="875"/>
      <c r="L285" s="359"/>
      <c r="N285" s="615"/>
    </row>
    <row r="286" spans="1:14" ht="15" customHeight="1" x14ac:dyDescent="0.25">
      <c r="A286" s="5539"/>
      <c r="B286" s="5542"/>
      <c r="F286" s="875"/>
      <c r="G286" s="359"/>
      <c r="I286" s="875"/>
      <c r="L286" s="359"/>
      <c r="N286" s="615"/>
    </row>
    <row r="287" spans="1:14" ht="15" customHeight="1" x14ac:dyDescent="0.25">
      <c r="A287" s="5539"/>
      <c r="B287" s="5542"/>
      <c r="F287" s="875"/>
      <c r="G287" s="359"/>
      <c r="I287" s="875"/>
      <c r="L287" s="359"/>
      <c r="N287" s="615"/>
    </row>
    <row r="288" spans="1:14" ht="15" customHeight="1" x14ac:dyDescent="0.25">
      <c r="A288" s="5539"/>
      <c r="B288" s="5542"/>
      <c r="F288" s="875"/>
      <c r="G288" s="359"/>
      <c r="I288" s="875"/>
      <c r="L288" s="359"/>
      <c r="N288" s="615"/>
    </row>
    <row r="289" spans="1:14" ht="15.75" customHeight="1" thickBot="1" x14ac:dyDescent="0.3">
      <c r="A289" s="5539"/>
      <c r="B289" s="5542"/>
      <c r="C289" s="882"/>
      <c r="D289" s="47"/>
      <c r="E289" s="883"/>
      <c r="F289" s="884"/>
      <c r="G289" s="49"/>
      <c r="I289" s="884"/>
      <c r="J289" s="47"/>
      <c r="K289" s="47"/>
      <c r="L289" s="49"/>
      <c r="N289" s="492"/>
    </row>
    <row r="290" spans="1:14" ht="15.75" customHeight="1" x14ac:dyDescent="0.25">
      <c r="A290" s="5539"/>
      <c r="B290" s="5542"/>
      <c r="F290" s="875"/>
      <c r="I290" s="875"/>
      <c r="L290" s="359"/>
      <c r="N290" s="615"/>
    </row>
    <row r="291" spans="1:14" ht="15" customHeight="1" x14ac:dyDescent="0.25">
      <c r="A291" s="5539"/>
      <c r="B291" s="5542"/>
      <c r="F291" s="875"/>
      <c r="I291" s="875"/>
      <c r="L291" s="359"/>
      <c r="N291" s="615"/>
    </row>
    <row r="292" spans="1:14" ht="15" customHeight="1" thickBot="1" x14ac:dyDescent="0.3">
      <c r="A292" s="5540"/>
      <c r="B292" s="5543"/>
      <c r="C292" s="871" t="s">
        <v>664</v>
      </c>
      <c r="D292" s="872" t="s">
        <v>661</v>
      </c>
      <c r="E292" s="873"/>
      <c r="F292" s="875"/>
      <c r="I292" s="876"/>
      <c r="J292" s="872"/>
      <c r="K292" s="872"/>
      <c r="L292" s="874"/>
      <c r="N292" s="878"/>
    </row>
    <row r="293" spans="1:14" ht="11" thickTop="1" x14ac:dyDescent="0.25">
      <c r="A293" s="85"/>
      <c r="B293" s="45"/>
    </row>
  </sheetData>
  <mergeCells count="61">
    <mergeCell ref="A1:G1"/>
    <mergeCell ref="A4:B5"/>
    <mergeCell ref="A7:A34"/>
    <mergeCell ref="B7:B18"/>
    <mergeCell ref="C7:C8"/>
    <mergeCell ref="C9:C12"/>
    <mergeCell ref="C13:C15"/>
    <mergeCell ref="C16:C18"/>
    <mergeCell ref="B19:B27"/>
    <mergeCell ref="C19:C20"/>
    <mergeCell ref="C21:C23"/>
    <mergeCell ref="C24:C27"/>
    <mergeCell ref="B29:B33"/>
    <mergeCell ref="C29:C30"/>
    <mergeCell ref="C31:C33"/>
    <mergeCell ref="C46:C47"/>
    <mergeCell ref="B51:B54"/>
    <mergeCell ref="C51:C52"/>
    <mergeCell ref="C53:C54"/>
    <mergeCell ref="A57:A92"/>
    <mergeCell ref="B57:B79"/>
    <mergeCell ref="C57:C61"/>
    <mergeCell ref="C62:C63"/>
    <mergeCell ref="C70:C71"/>
    <mergeCell ref="C78:C79"/>
    <mergeCell ref="A36:A55"/>
    <mergeCell ref="B36:B41"/>
    <mergeCell ref="C36:C37"/>
    <mergeCell ref="B44:B47"/>
    <mergeCell ref="C44:C45"/>
    <mergeCell ref="B80:C82"/>
    <mergeCell ref="B83:C84"/>
    <mergeCell ref="B85:C87"/>
    <mergeCell ref="B91:C92"/>
    <mergeCell ref="A96:A117"/>
    <mergeCell ref="B96:B107"/>
    <mergeCell ref="C96:C107"/>
    <mergeCell ref="B108:B117"/>
    <mergeCell ref="C108:C111"/>
    <mergeCell ref="C112:C114"/>
    <mergeCell ref="C115:C117"/>
    <mergeCell ref="A119:A147"/>
    <mergeCell ref="B119:B133"/>
    <mergeCell ref="C119:C123"/>
    <mergeCell ref="C124:C132"/>
    <mergeCell ref="B134:B144"/>
    <mergeCell ref="C134:C137"/>
    <mergeCell ref="C138:C143"/>
    <mergeCell ref="A149:A171"/>
    <mergeCell ref="B149:B160"/>
    <mergeCell ref="C149:C152"/>
    <mergeCell ref="C153:C159"/>
    <mergeCell ref="B161:B169"/>
    <mergeCell ref="C161:C164"/>
    <mergeCell ref="C165:C168"/>
    <mergeCell ref="B262:B270"/>
    <mergeCell ref="A203:A217"/>
    <mergeCell ref="A219:A233"/>
    <mergeCell ref="A272:A292"/>
    <mergeCell ref="B272:B292"/>
    <mergeCell ref="A235:A27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0C5F4-74CE-4939-8293-CBA8F2DB37A9}">
  <sheetPr>
    <tabColor rgb="FF00B050"/>
  </sheetPr>
  <dimension ref="A1:R307"/>
  <sheetViews>
    <sheetView zoomScaleNormal="100" workbookViewId="0">
      <pane xSplit="4" ySplit="3" topLeftCell="E4" activePane="bottomRight" state="frozen"/>
      <selection activeCell="D22" sqref="D22"/>
      <selection pane="topRight" activeCell="D22" sqref="D22"/>
      <selection pane="bottomLeft" activeCell="D22" sqref="D22"/>
      <selection pane="bottomRight" activeCell="D22" sqref="D22"/>
    </sheetView>
  </sheetViews>
  <sheetFormatPr baseColWidth="10" defaultColWidth="0" defaultRowHeight="18" customHeight="1" zeroHeight="1" outlineLevelRow="1" outlineLevelCol="1" x14ac:dyDescent="0.35"/>
  <cols>
    <col min="1" max="3" width="16.7265625" style="43" customWidth="1"/>
    <col min="4" max="4" width="60.7265625" style="44" customWidth="1"/>
    <col min="5" max="5" width="10.7265625" style="45" customWidth="1" outlineLevel="1"/>
    <col min="6" max="6" width="10.7265625" style="44" customWidth="1" outlineLevel="1"/>
    <col min="7" max="7" width="91.81640625" style="44" customWidth="1" outlineLevel="1"/>
    <col min="8" max="8" width="2.7265625" style="1" customWidth="1"/>
    <col min="9" max="12" width="6.54296875" style="44" customWidth="1"/>
    <col min="13" max="13" width="2.7265625" style="1" customWidth="1"/>
    <col min="14" max="14" width="24.54296875" style="44" customWidth="1"/>
    <col min="15" max="15" width="2.7265625" style="1" customWidth="1"/>
    <col min="16" max="18" width="0" style="1" hidden="1" customWidth="1"/>
    <col min="19" max="16384" width="10.81640625" style="1" hidden="1"/>
  </cols>
  <sheetData>
    <row r="1" spans="1:14" ht="18" customHeight="1" x14ac:dyDescent="0.35">
      <c r="A1" s="4932" t="s">
        <v>0</v>
      </c>
      <c r="B1" s="4933"/>
      <c r="C1" s="4933"/>
      <c r="D1" s="4933"/>
      <c r="E1" s="4933"/>
      <c r="F1" s="4933"/>
      <c r="G1" s="4934"/>
      <c r="H1" s="632"/>
      <c r="I1" s="373"/>
      <c r="J1" s="334"/>
      <c r="K1" s="334"/>
      <c r="L1" s="335"/>
      <c r="N1" s="379"/>
    </row>
    <row r="2" spans="1:14" ht="18" customHeight="1" thickBot="1" x14ac:dyDescent="0.4">
      <c r="A2" s="370" t="s">
        <v>1</v>
      </c>
      <c r="B2" s="371" t="s">
        <v>2</v>
      </c>
      <c r="C2" s="372" t="s">
        <v>3</v>
      </c>
      <c r="D2" s="423" t="s">
        <v>4</v>
      </c>
      <c r="E2" s="374" t="s">
        <v>5</v>
      </c>
      <c r="F2" s="375" t="s">
        <v>6</v>
      </c>
      <c r="G2" s="376" t="s">
        <v>7</v>
      </c>
      <c r="H2" s="632"/>
      <c r="I2" s="377" t="s">
        <v>8</v>
      </c>
      <c r="J2" s="377" t="s">
        <v>9</v>
      </c>
      <c r="K2" s="377" t="s">
        <v>10</v>
      </c>
      <c r="L2" s="378" t="s">
        <v>11</v>
      </c>
      <c r="N2" s="380" t="s">
        <v>12</v>
      </c>
    </row>
    <row r="3" spans="1:14" ht="15" customHeight="1" thickTop="1" x14ac:dyDescent="0.35">
      <c r="A3" s="69"/>
      <c r="B3" s="69"/>
      <c r="C3" s="69"/>
      <c r="D3" s="1"/>
      <c r="E3" s="893"/>
      <c r="F3" s="892"/>
      <c r="G3" s="892"/>
      <c r="I3" s="1"/>
      <c r="J3" s="1"/>
      <c r="K3" s="1"/>
      <c r="L3" s="1"/>
      <c r="N3" s="1"/>
    </row>
    <row r="4" spans="1:14" ht="18" customHeight="1" x14ac:dyDescent="0.35">
      <c r="A4" s="4972" t="s">
        <v>72</v>
      </c>
      <c r="B4" s="4973"/>
      <c r="C4" s="381"/>
      <c r="D4" s="527"/>
      <c r="E4" s="528"/>
      <c r="F4" s="529"/>
      <c r="G4" s="530"/>
      <c r="H4" s="632"/>
      <c r="I4" s="894"/>
      <c r="J4" s="894"/>
      <c r="K4" s="894"/>
      <c r="L4" s="895"/>
      <c r="N4" s="896"/>
    </row>
    <row r="5" spans="1:14" ht="18" customHeight="1" thickBot="1" x14ac:dyDescent="0.4">
      <c r="A5" s="4974"/>
      <c r="B5" s="4975"/>
      <c r="C5" s="1142" t="s">
        <v>73</v>
      </c>
      <c r="D5" s="425" t="s">
        <v>74</v>
      </c>
      <c r="E5" s="217"/>
      <c r="F5" s="228" t="s">
        <v>75</v>
      </c>
      <c r="G5" s="219"/>
      <c r="H5" s="632"/>
      <c r="I5" s="218"/>
      <c r="J5" s="218"/>
      <c r="K5" s="218"/>
      <c r="L5" s="387"/>
      <c r="N5" s="389"/>
    </row>
    <row r="6" spans="1:14" ht="15" customHeight="1" thickTop="1" x14ac:dyDescent="0.35">
      <c r="A6" s="69"/>
      <c r="B6" s="69"/>
      <c r="C6" s="69"/>
      <c r="D6" s="1"/>
      <c r="E6" s="42"/>
      <c r="F6" s="1"/>
      <c r="G6" s="1"/>
      <c r="I6" s="1"/>
      <c r="J6" s="1"/>
      <c r="K6" s="1"/>
      <c r="L6" s="1"/>
      <c r="N6" s="1"/>
    </row>
    <row r="7" spans="1:14" ht="18" customHeight="1" x14ac:dyDescent="0.35">
      <c r="A7" s="4985" t="s">
        <v>76</v>
      </c>
      <c r="B7" s="4950" t="s">
        <v>77</v>
      </c>
      <c r="C7" s="4967" t="s">
        <v>78</v>
      </c>
      <c r="D7" s="426" t="s">
        <v>79</v>
      </c>
      <c r="E7" s="390"/>
      <c r="F7" s="391" t="s">
        <v>16</v>
      </c>
      <c r="G7" s="392" t="s">
        <v>80</v>
      </c>
      <c r="H7" s="632"/>
      <c r="I7" s="401"/>
      <c r="J7" s="401"/>
      <c r="K7" s="401"/>
      <c r="L7" s="402"/>
      <c r="N7" s="414"/>
    </row>
    <row r="8" spans="1:14" ht="18" customHeight="1" thickBot="1" x14ac:dyDescent="0.4">
      <c r="A8" s="4986"/>
      <c r="B8" s="4951"/>
      <c r="C8" s="4966"/>
      <c r="D8" s="427" t="s">
        <v>81</v>
      </c>
      <c r="E8" s="197"/>
      <c r="F8" s="229" t="s">
        <v>21</v>
      </c>
      <c r="G8" s="393" t="str">
        <f>"["&amp;G7&amp;"]  /  ["&amp;G38&amp;"]"</f>
        <v>[BJ - BK + 90%×YQ  +  85%×YR]  /  [(CO - 1A) +  90%×YQ  +  85%×YR  +  YS]</v>
      </c>
      <c r="H8" s="632"/>
      <c r="I8" s="198"/>
      <c r="J8" s="198"/>
      <c r="K8" s="198"/>
      <c r="L8" s="403"/>
      <c r="N8" s="415"/>
    </row>
    <row r="9" spans="1:14" ht="18" customHeight="1" thickTop="1" x14ac:dyDescent="0.35">
      <c r="A9" s="4986"/>
      <c r="B9" s="4951"/>
      <c r="C9" s="4968" t="s">
        <v>82</v>
      </c>
      <c r="D9" s="532" t="s">
        <v>83</v>
      </c>
      <c r="E9" s="533"/>
      <c r="F9" s="534" t="s">
        <v>16</v>
      </c>
      <c r="G9" s="535" t="str">
        <f>"("&amp;G10&amp;" + "&amp;G11&amp;") - ("&amp;G12&amp;")"</f>
        <v>(AH + AB + CX + AF + AJ + AL) - (AC + CQ + AG + AI + AK + AM)</v>
      </c>
      <c r="H9" s="632"/>
      <c r="I9" s="899"/>
      <c r="J9" s="899"/>
      <c r="K9" s="899"/>
      <c r="L9" s="900"/>
      <c r="N9" s="897"/>
    </row>
    <row r="10" spans="1:14" ht="18" customHeight="1" x14ac:dyDescent="0.35">
      <c r="A10" s="4986"/>
      <c r="B10" s="4951"/>
      <c r="C10" s="4968"/>
      <c r="D10" s="536" t="s">
        <v>84</v>
      </c>
      <c r="E10" s="537"/>
      <c r="F10" s="538" t="s">
        <v>16</v>
      </c>
      <c r="G10" s="147" t="s">
        <v>85</v>
      </c>
      <c r="H10" s="632"/>
      <c r="I10" s="901"/>
      <c r="J10" s="901"/>
      <c r="K10" s="901"/>
      <c r="L10" s="902"/>
      <c r="N10" s="112"/>
    </row>
    <row r="11" spans="1:14" ht="18" customHeight="1" x14ac:dyDescent="0.35">
      <c r="A11" s="4986"/>
      <c r="B11" s="4951"/>
      <c r="C11" s="4968"/>
      <c r="D11" s="536" t="s">
        <v>86</v>
      </c>
      <c r="E11" s="537"/>
      <c r="F11" s="538" t="s">
        <v>16</v>
      </c>
      <c r="G11" s="147" t="s">
        <v>87</v>
      </c>
      <c r="H11" s="632"/>
      <c r="I11" s="901"/>
      <c r="J11" s="901"/>
      <c r="K11" s="901"/>
      <c r="L11" s="902"/>
      <c r="N11" s="112"/>
    </row>
    <row r="12" spans="1:14" ht="18" customHeight="1" x14ac:dyDescent="0.35">
      <c r="A12" s="4986"/>
      <c r="B12" s="4951"/>
      <c r="C12" s="4968"/>
      <c r="D12" s="543" t="s">
        <v>88</v>
      </c>
      <c r="E12" s="544"/>
      <c r="F12" s="545" t="s">
        <v>16</v>
      </c>
      <c r="G12" s="147" t="s">
        <v>89</v>
      </c>
      <c r="H12" s="632"/>
      <c r="I12" s="901"/>
      <c r="J12" s="901"/>
      <c r="K12" s="901"/>
      <c r="L12" s="902"/>
      <c r="N12" s="112"/>
    </row>
    <row r="13" spans="1:14" ht="18" customHeight="1" x14ac:dyDescent="0.35">
      <c r="A13" s="4986"/>
      <c r="B13" s="4951"/>
      <c r="C13" s="4978" t="s">
        <v>90</v>
      </c>
      <c r="D13" s="532" t="s">
        <v>91</v>
      </c>
      <c r="E13" s="533"/>
      <c r="F13" s="534" t="s">
        <v>16</v>
      </c>
      <c r="G13" s="542" t="str">
        <f>"("&amp;G14&amp;" + "&amp;G15&amp;") - ("&amp;G16&amp;")"</f>
        <v>(AN + AP + AR + AT + AV + AX +  90%×YQ  +  85%×YR) - (AO + AQ + AS + AU + AW + AY)</v>
      </c>
      <c r="H13" s="632"/>
      <c r="I13" s="903"/>
      <c r="J13" s="903"/>
      <c r="K13" s="903"/>
      <c r="L13" s="904"/>
      <c r="N13" s="898"/>
    </row>
    <row r="14" spans="1:14" ht="18" customHeight="1" x14ac:dyDescent="0.35">
      <c r="A14" s="4986"/>
      <c r="B14" s="4951"/>
      <c r="C14" s="4968"/>
      <c r="D14" s="536" t="s">
        <v>92</v>
      </c>
      <c r="E14" s="537"/>
      <c r="F14" s="538" t="s">
        <v>16</v>
      </c>
      <c r="G14" s="147" t="s">
        <v>93</v>
      </c>
      <c r="H14" s="632"/>
      <c r="I14" s="901"/>
      <c r="J14" s="901"/>
      <c r="K14" s="901"/>
      <c r="L14" s="902"/>
      <c r="N14" s="977"/>
    </row>
    <row r="15" spans="1:14" ht="18" customHeight="1" x14ac:dyDescent="0.35">
      <c r="A15" s="4986"/>
      <c r="B15" s="4951"/>
      <c r="C15" s="4968"/>
      <c r="D15" s="536" t="s">
        <v>94</v>
      </c>
      <c r="E15" s="537"/>
      <c r="F15" s="538" t="s">
        <v>16</v>
      </c>
      <c r="G15" s="147" t="s">
        <v>95</v>
      </c>
      <c r="H15" s="632"/>
      <c r="I15" s="901"/>
      <c r="J15" s="901"/>
      <c r="K15" s="901"/>
      <c r="L15" s="902"/>
      <c r="N15" s="112"/>
    </row>
    <row r="16" spans="1:14" ht="18" customHeight="1" x14ac:dyDescent="0.35">
      <c r="A16" s="4986"/>
      <c r="B16" s="4951"/>
      <c r="C16" s="4979"/>
      <c r="D16" s="543" t="s">
        <v>96</v>
      </c>
      <c r="E16" s="544"/>
      <c r="F16" s="545" t="s">
        <v>16</v>
      </c>
      <c r="G16" s="150" t="s">
        <v>97</v>
      </c>
      <c r="H16" s="632"/>
      <c r="I16" s="905"/>
      <c r="J16" s="905"/>
      <c r="K16" s="905"/>
      <c r="L16" s="906"/>
      <c r="N16" s="117"/>
    </row>
    <row r="17" spans="1:14" ht="18" customHeight="1" x14ac:dyDescent="0.35">
      <c r="A17" s="4986"/>
      <c r="B17" s="4951"/>
      <c r="C17" s="4978" t="s">
        <v>98</v>
      </c>
      <c r="D17" s="539" t="s">
        <v>99</v>
      </c>
      <c r="E17" s="540"/>
      <c r="F17" s="541" t="s">
        <v>16</v>
      </c>
      <c r="G17" s="542" t="str">
        <f>"("&amp;G18&amp;") - ("&amp;G19&amp;")"</f>
        <v>(CS + CU + BB + BD + BF + BH) - (CT + CV + BC + BE + BG + BI)</v>
      </c>
      <c r="H17" s="632"/>
      <c r="I17" s="903"/>
      <c r="J17" s="903"/>
      <c r="K17" s="903"/>
      <c r="L17" s="904"/>
      <c r="N17" s="898"/>
    </row>
    <row r="18" spans="1:14" ht="18" customHeight="1" x14ac:dyDescent="0.35">
      <c r="A18" s="4986"/>
      <c r="B18" s="4951"/>
      <c r="C18" s="4968"/>
      <c r="D18" s="536" t="s">
        <v>100</v>
      </c>
      <c r="E18" s="537"/>
      <c r="F18" s="538" t="s">
        <v>16</v>
      </c>
      <c r="G18" s="147" t="s">
        <v>101</v>
      </c>
      <c r="H18" s="632"/>
      <c r="I18" s="901"/>
      <c r="J18" s="901"/>
      <c r="K18" s="901"/>
      <c r="L18" s="902"/>
      <c r="N18" s="112"/>
    </row>
    <row r="19" spans="1:14" ht="18" customHeight="1" thickBot="1" x14ac:dyDescent="0.4">
      <c r="A19" s="4986"/>
      <c r="B19" s="4962"/>
      <c r="C19" s="4968"/>
      <c r="D19" s="536" t="s">
        <v>102</v>
      </c>
      <c r="E19" s="537"/>
      <c r="F19" s="538" t="s">
        <v>16</v>
      </c>
      <c r="G19" s="147" t="s">
        <v>103</v>
      </c>
      <c r="H19" s="632"/>
      <c r="I19" s="901"/>
      <c r="J19" s="901"/>
      <c r="K19" s="901"/>
      <c r="L19" s="902"/>
      <c r="N19" s="112"/>
    </row>
    <row r="20" spans="1:14" ht="18" customHeight="1" x14ac:dyDescent="0.35">
      <c r="A20" s="4986"/>
      <c r="B20" s="4961" t="s">
        <v>104</v>
      </c>
      <c r="C20" s="4965" t="s">
        <v>78</v>
      </c>
      <c r="D20" s="432" t="s">
        <v>105</v>
      </c>
      <c r="E20" s="200"/>
      <c r="F20" s="230" t="s">
        <v>16</v>
      </c>
      <c r="G20" s="396" t="str">
        <f>"["&amp;G22&amp;"]  +  ["&amp;G25&amp;"]"</f>
        <v>[(BL + BN + BP + BR + BT) - (BM + BO + BQ + BS + BU)]  +  [(BX + YS + BV + BZ + CB + CH) - (BW + BY + CA + CC + CI)]</v>
      </c>
      <c r="H20" s="632"/>
      <c r="I20" s="201"/>
      <c r="J20" s="201"/>
      <c r="K20" s="201"/>
      <c r="L20" s="408"/>
      <c r="N20" s="418"/>
    </row>
    <row r="21" spans="1:14" ht="18" customHeight="1" thickBot="1" x14ac:dyDescent="0.4">
      <c r="A21" s="4986"/>
      <c r="B21" s="4951"/>
      <c r="C21" s="4966"/>
      <c r="D21" s="427" t="s">
        <v>106</v>
      </c>
      <c r="E21" s="197"/>
      <c r="F21" s="229" t="s">
        <v>21</v>
      </c>
      <c r="G21" s="393" t="str">
        <f>"["&amp;G20&amp;"]  /  ["&amp;G38&amp;"]"</f>
        <v>[[(BL + BN + BP + BR + BT) - (BM + BO + BQ + BS + BU)]  +  [(BX + YS + BV + BZ + CB + CH) - (BW + BY + CA + CC + CI)]]  /  [(CO - 1A) +  90%×YQ  +  85%×YR  +  YS]</v>
      </c>
      <c r="H21" s="632"/>
      <c r="I21" s="198"/>
      <c r="J21" s="198"/>
      <c r="K21" s="198"/>
      <c r="L21" s="403"/>
      <c r="N21" s="415"/>
    </row>
    <row r="22" spans="1:14" ht="18" customHeight="1" thickTop="1" x14ac:dyDescent="0.35">
      <c r="A22" s="4986"/>
      <c r="B22" s="4951"/>
      <c r="C22" s="4968" t="s">
        <v>107</v>
      </c>
      <c r="D22" s="532" t="s">
        <v>108</v>
      </c>
      <c r="E22" s="533"/>
      <c r="F22" s="534" t="s">
        <v>16</v>
      </c>
      <c r="G22" s="535" t="str">
        <f>"("&amp;G23&amp;") - ("&amp;G24&amp;")"</f>
        <v>(BL + BN + BP + BR + BT) - (BM + BO + BQ + BS + BU)</v>
      </c>
      <c r="H22" s="632"/>
      <c r="I22" s="899"/>
      <c r="J22" s="899"/>
      <c r="K22" s="899"/>
      <c r="L22" s="900"/>
      <c r="N22" s="897"/>
    </row>
    <row r="23" spans="1:14" ht="18" customHeight="1" x14ac:dyDescent="0.35">
      <c r="A23" s="4986"/>
      <c r="B23" s="4951"/>
      <c r="C23" s="4968"/>
      <c r="D23" s="536" t="s">
        <v>109</v>
      </c>
      <c r="E23" s="537"/>
      <c r="F23" s="538" t="s">
        <v>16</v>
      </c>
      <c r="G23" s="147" t="s">
        <v>110</v>
      </c>
      <c r="H23" s="632"/>
      <c r="I23" s="901"/>
      <c r="J23" s="901"/>
      <c r="K23" s="901"/>
      <c r="L23" s="902"/>
      <c r="N23" s="112"/>
    </row>
    <row r="24" spans="1:14" ht="18" customHeight="1" x14ac:dyDescent="0.35">
      <c r="A24" s="4986"/>
      <c r="B24" s="4951"/>
      <c r="C24" s="4979"/>
      <c r="D24" s="543" t="s">
        <v>111</v>
      </c>
      <c r="E24" s="544"/>
      <c r="F24" s="545" t="s">
        <v>16</v>
      </c>
      <c r="G24" s="150" t="s">
        <v>112</v>
      </c>
      <c r="H24" s="632"/>
      <c r="I24" s="905"/>
      <c r="J24" s="905"/>
      <c r="K24" s="905"/>
      <c r="L24" s="906"/>
      <c r="N24" s="117"/>
    </row>
    <row r="25" spans="1:14" ht="18" customHeight="1" x14ac:dyDescent="0.35">
      <c r="A25" s="4986"/>
      <c r="B25" s="4951"/>
      <c r="C25" s="4968" t="s">
        <v>113</v>
      </c>
      <c r="D25" s="532" t="s">
        <v>114</v>
      </c>
      <c r="E25" s="533"/>
      <c r="F25" s="534" t="s">
        <v>16</v>
      </c>
      <c r="G25" s="542" t="str">
        <f>"("&amp;G26&amp;" + "&amp;G27&amp;") - ("&amp;G28&amp;")"</f>
        <v>(BX + YS + BV + BZ + CB + CH) - (BW + BY + CA + CC + CI)</v>
      </c>
      <c r="H25" s="632"/>
      <c r="I25" s="899"/>
      <c r="J25" s="899"/>
      <c r="K25" s="899"/>
      <c r="L25" s="900"/>
      <c r="N25" s="897"/>
    </row>
    <row r="26" spans="1:14" ht="18" customHeight="1" x14ac:dyDescent="0.35">
      <c r="A26" s="4986"/>
      <c r="B26" s="4951"/>
      <c r="C26" s="4968"/>
      <c r="D26" s="536" t="s">
        <v>115</v>
      </c>
      <c r="E26" s="537"/>
      <c r="F26" s="538" t="s">
        <v>16</v>
      </c>
      <c r="G26" s="147" t="s">
        <v>116</v>
      </c>
      <c r="H26" s="632"/>
      <c r="I26" s="901"/>
      <c r="J26" s="901"/>
      <c r="K26" s="901"/>
      <c r="L26" s="902"/>
      <c r="N26" s="112"/>
    </row>
    <row r="27" spans="1:14" ht="18" customHeight="1" x14ac:dyDescent="0.35">
      <c r="A27" s="4986"/>
      <c r="B27" s="4951"/>
      <c r="C27" s="4968"/>
      <c r="D27" s="536" t="s">
        <v>117</v>
      </c>
      <c r="E27" s="537"/>
      <c r="F27" s="538" t="s">
        <v>16</v>
      </c>
      <c r="G27" s="147" t="s">
        <v>118</v>
      </c>
      <c r="H27" s="632"/>
      <c r="I27" s="901"/>
      <c r="J27" s="901"/>
      <c r="K27" s="901"/>
      <c r="L27" s="902"/>
      <c r="N27" s="112"/>
    </row>
    <row r="28" spans="1:14" ht="18" customHeight="1" thickBot="1" x14ac:dyDescent="0.4">
      <c r="A28" s="4986"/>
      <c r="B28" s="4962"/>
      <c r="C28" s="4969"/>
      <c r="D28" s="907" t="s">
        <v>119</v>
      </c>
      <c r="E28" s="908"/>
      <c r="F28" s="909" t="s">
        <v>16</v>
      </c>
      <c r="G28" s="910" t="s">
        <v>120</v>
      </c>
      <c r="H28" s="632"/>
      <c r="I28" s="911"/>
      <c r="J28" s="911"/>
      <c r="K28" s="911"/>
      <c r="L28" s="912"/>
      <c r="N28" s="913"/>
    </row>
    <row r="29" spans="1:14" ht="18" customHeight="1" x14ac:dyDescent="0.35">
      <c r="A29" s="4986"/>
      <c r="B29" s="4976"/>
      <c r="C29" s="1137" t="s">
        <v>121</v>
      </c>
      <c r="D29" s="731" t="s">
        <v>122</v>
      </c>
      <c r="E29" s="227"/>
      <c r="F29" s="95" t="s">
        <v>16</v>
      </c>
      <c r="G29" s="443" t="s">
        <v>123</v>
      </c>
      <c r="H29" s="632"/>
      <c r="I29" s="180"/>
      <c r="J29" s="180"/>
      <c r="K29" s="180"/>
      <c r="L29" s="454"/>
      <c r="N29" s="464"/>
    </row>
    <row r="30" spans="1:14" ht="18" customHeight="1" thickBot="1" x14ac:dyDescent="0.4">
      <c r="A30" s="4986"/>
      <c r="B30" s="4977"/>
      <c r="C30" s="1138" t="s">
        <v>124</v>
      </c>
      <c r="D30" s="732" t="s">
        <v>125</v>
      </c>
      <c r="E30" s="105"/>
      <c r="F30" s="100" t="s">
        <v>16</v>
      </c>
      <c r="G30" s="444" t="str">
        <f>"["&amp;G22&amp;" + "&amp;G25&amp;"]  -  ["&amp;G62&amp;"]"</f>
        <v>[(BL + BN + BP + BR + BT) - (BM + BO + BQ + BS + BU) + (BX + YS + BV + BZ + CB + CH) - (BW + BY + CA + CC + CI)]  -  [DX + DW + DY + DZ + EA + EB]</v>
      </c>
      <c r="H30" s="632"/>
      <c r="I30" s="182"/>
      <c r="J30" s="182"/>
      <c r="K30" s="182"/>
      <c r="L30" s="455"/>
      <c r="N30" s="465"/>
    </row>
    <row r="31" spans="1:14" ht="18" customHeight="1" x14ac:dyDescent="0.35">
      <c r="A31" s="4986"/>
      <c r="B31" s="4961" t="s">
        <v>126</v>
      </c>
      <c r="C31" s="4965" t="s">
        <v>78</v>
      </c>
      <c r="D31" s="435" t="s">
        <v>127</v>
      </c>
      <c r="E31" s="200"/>
      <c r="F31" s="230" t="s">
        <v>16</v>
      </c>
      <c r="G31" s="396" t="str">
        <f>"("&amp;G33&amp;" + "&amp;G34&amp;") - ("&amp;G35&amp;")"</f>
        <v>(CD + CF) - (CE + CG)</v>
      </c>
      <c r="H31" s="632"/>
      <c r="I31" s="201"/>
      <c r="J31" s="201"/>
      <c r="K31" s="201"/>
      <c r="L31" s="408"/>
      <c r="N31" s="418"/>
    </row>
    <row r="32" spans="1:14" ht="18" customHeight="1" thickBot="1" x14ac:dyDescent="0.4">
      <c r="A32" s="4986"/>
      <c r="B32" s="4951"/>
      <c r="C32" s="4966"/>
      <c r="D32" s="427" t="s">
        <v>128</v>
      </c>
      <c r="E32" s="197"/>
      <c r="F32" s="229" t="s">
        <v>21</v>
      </c>
      <c r="G32" s="393" t="str">
        <f>"["&amp;G31&amp;"]  /  ["&amp;G38&amp;"]"</f>
        <v>[(CD + CF) - (CE + CG)]  /  [(CO - 1A) +  90%×YQ  +  85%×YR  +  YS]</v>
      </c>
      <c r="H32" s="632"/>
      <c r="I32" s="198"/>
      <c r="J32" s="198"/>
      <c r="K32" s="198"/>
      <c r="L32" s="403"/>
      <c r="N32" s="674"/>
    </row>
    <row r="33" spans="1:14" ht="18" customHeight="1" thickTop="1" x14ac:dyDescent="0.35">
      <c r="A33" s="4986"/>
      <c r="B33" s="4951"/>
      <c r="C33" s="4963"/>
      <c r="D33" s="536" t="s">
        <v>129</v>
      </c>
      <c r="E33" s="537"/>
      <c r="F33" s="538" t="s">
        <v>16</v>
      </c>
      <c r="G33" s="147" t="s">
        <v>130</v>
      </c>
      <c r="H33" s="632"/>
      <c r="I33" s="901"/>
      <c r="J33" s="901"/>
      <c r="K33" s="901"/>
      <c r="L33" s="902"/>
      <c r="N33" s="112"/>
    </row>
    <row r="34" spans="1:14" ht="18" customHeight="1" x14ac:dyDescent="0.35">
      <c r="A34" s="4986"/>
      <c r="B34" s="4951"/>
      <c r="C34" s="4963"/>
      <c r="D34" s="536" t="s">
        <v>131</v>
      </c>
      <c r="E34" s="537"/>
      <c r="F34" s="538" t="s">
        <v>16</v>
      </c>
      <c r="G34" s="147" t="s">
        <v>132</v>
      </c>
      <c r="H34" s="632"/>
      <c r="I34" s="901"/>
      <c r="J34" s="901"/>
      <c r="K34" s="901"/>
      <c r="L34" s="902"/>
      <c r="N34" s="112"/>
    </row>
    <row r="35" spans="1:14" ht="18" customHeight="1" thickBot="1" x14ac:dyDescent="0.4">
      <c r="A35" s="4986"/>
      <c r="B35" s="4962"/>
      <c r="C35" s="4964"/>
      <c r="D35" s="543" t="s">
        <v>133</v>
      </c>
      <c r="E35" s="544"/>
      <c r="F35" s="545" t="s">
        <v>16</v>
      </c>
      <c r="G35" s="150" t="s">
        <v>134</v>
      </c>
      <c r="H35" s="632"/>
      <c r="I35" s="905"/>
      <c r="J35" s="905"/>
      <c r="K35" s="905"/>
      <c r="L35" s="906"/>
      <c r="N35" s="117"/>
    </row>
    <row r="36" spans="1:14" ht="18" customHeight="1" x14ac:dyDescent="0.35">
      <c r="A36" s="4986"/>
      <c r="B36" s="4961" t="s">
        <v>135</v>
      </c>
      <c r="C36" s="4965"/>
      <c r="D36" s="432" t="s">
        <v>136</v>
      </c>
      <c r="E36" s="200"/>
      <c r="F36" s="230" t="s">
        <v>16</v>
      </c>
      <c r="G36" s="396" t="s">
        <v>137</v>
      </c>
      <c r="H36" s="632"/>
      <c r="I36" s="201"/>
      <c r="J36" s="201"/>
      <c r="K36" s="201"/>
      <c r="L36" s="408"/>
      <c r="N36" s="418"/>
    </row>
    <row r="37" spans="1:14" ht="18" customHeight="1" thickBot="1" x14ac:dyDescent="0.4">
      <c r="A37" s="4986"/>
      <c r="B37" s="4962"/>
      <c r="C37" s="4970"/>
      <c r="D37" s="437" t="s">
        <v>3781</v>
      </c>
      <c r="E37" s="204"/>
      <c r="F37" s="232" t="s">
        <v>21</v>
      </c>
      <c r="G37" s="399" t="str">
        <f>"["&amp;G36&amp;"]  /  ["&amp;G38&amp;"]"</f>
        <v>[AA + CW + CM + CN]  /  [(CO - 1A) +  90%×YQ  +  85%×YR  +  YS]</v>
      </c>
      <c r="H37" s="632"/>
      <c r="I37" s="205"/>
      <c r="J37" s="205"/>
      <c r="K37" s="205"/>
      <c r="L37" s="412"/>
      <c r="N37" s="421"/>
    </row>
    <row r="38" spans="1:14" ht="18" customHeight="1" thickBot="1" x14ac:dyDescent="0.4">
      <c r="A38" s="4987"/>
      <c r="B38" s="273" t="s">
        <v>139</v>
      </c>
      <c r="C38" s="274"/>
      <c r="D38" s="438" t="s">
        <v>140</v>
      </c>
      <c r="E38" s="290"/>
      <c r="F38" s="291" t="s">
        <v>16</v>
      </c>
      <c r="G38" s="400" t="s">
        <v>141</v>
      </c>
      <c r="H38" s="632"/>
      <c r="I38" s="292"/>
      <c r="J38" s="292"/>
      <c r="K38" s="292"/>
      <c r="L38" s="413"/>
      <c r="N38" s="422"/>
    </row>
    <row r="39" spans="1:14" ht="15" customHeight="1" thickTop="1" x14ac:dyDescent="0.35">
      <c r="A39" s="69"/>
      <c r="B39" s="69"/>
      <c r="C39" s="69"/>
      <c r="D39" s="1"/>
      <c r="E39" s="42"/>
      <c r="F39" s="1"/>
      <c r="G39" s="1"/>
      <c r="I39" s="1"/>
      <c r="J39" s="1"/>
      <c r="K39" s="1"/>
      <c r="L39" s="1"/>
      <c r="N39" s="1"/>
    </row>
    <row r="40" spans="1:14" ht="18" customHeight="1" x14ac:dyDescent="0.35">
      <c r="A40" s="4935" t="s">
        <v>142</v>
      </c>
      <c r="B40" s="4950" t="s">
        <v>143</v>
      </c>
      <c r="C40" s="4967" t="s">
        <v>78</v>
      </c>
      <c r="D40" s="426" t="s">
        <v>144</v>
      </c>
      <c r="E40" s="390"/>
      <c r="F40" s="391" t="s">
        <v>16</v>
      </c>
      <c r="G40" s="392" t="s">
        <v>145</v>
      </c>
      <c r="H40" s="632"/>
      <c r="I40" s="401"/>
      <c r="J40" s="401"/>
      <c r="K40" s="401"/>
      <c r="L40" s="402"/>
      <c r="N40" s="414"/>
    </row>
    <row r="41" spans="1:14" ht="18" customHeight="1" thickBot="1" x14ac:dyDescent="0.4">
      <c r="A41" s="4936"/>
      <c r="B41" s="4951"/>
      <c r="C41" s="4966"/>
      <c r="D41" s="427" t="s">
        <v>146</v>
      </c>
      <c r="E41" s="197"/>
      <c r="F41" s="229" t="s">
        <v>21</v>
      </c>
      <c r="G41" s="393" t="str">
        <f>G40&amp;"  /  ["&amp;G68&amp;"]"</f>
        <v>DL  /  [EE  +  90%×YQ  +  85%×YR  +  YS]</v>
      </c>
      <c r="H41" s="632"/>
      <c r="I41" s="198"/>
      <c r="J41" s="198"/>
      <c r="K41" s="198"/>
      <c r="L41" s="403"/>
      <c r="N41" s="674"/>
    </row>
    <row r="42" spans="1:14" ht="18" customHeight="1" thickTop="1" x14ac:dyDescent="0.35">
      <c r="A42" s="4936"/>
      <c r="B42" s="4951"/>
      <c r="C42" s="296"/>
      <c r="D42" s="923" t="s">
        <v>147</v>
      </c>
      <c r="E42" s="924"/>
      <c r="F42" s="925" t="s">
        <v>16</v>
      </c>
      <c r="G42" s="926" t="s">
        <v>148</v>
      </c>
      <c r="H42" s="632"/>
      <c r="I42" s="916"/>
      <c r="J42" s="916"/>
      <c r="K42" s="916"/>
      <c r="L42" s="917"/>
      <c r="N42" s="914"/>
    </row>
    <row r="43" spans="1:14" ht="18" customHeight="1" x14ac:dyDescent="0.35">
      <c r="A43" s="4936"/>
      <c r="B43" s="4951"/>
      <c r="C43" s="296"/>
      <c r="D43" s="536" t="s">
        <v>149</v>
      </c>
      <c r="E43" s="537"/>
      <c r="F43" s="538" t="s">
        <v>16</v>
      </c>
      <c r="G43" s="147" t="s">
        <v>150</v>
      </c>
      <c r="H43" s="632"/>
      <c r="I43" s="916"/>
      <c r="J43" s="916"/>
      <c r="K43" s="916"/>
      <c r="L43" s="917"/>
      <c r="N43" s="914"/>
    </row>
    <row r="44" spans="1:14" ht="18" customHeight="1" x14ac:dyDescent="0.35">
      <c r="A44" s="4936"/>
      <c r="B44" s="4951"/>
      <c r="C44" s="296"/>
      <c r="D44" s="923" t="s">
        <v>151</v>
      </c>
      <c r="E44" s="924"/>
      <c r="F44" s="925" t="s">
        <v>16</v>
      </c>
      <c r="G44" s="926" t="s">
        <v>152</v>
      </c>
      <c r="H44" s="632"/>
      <c r="I44" s="916"/>
      <c r="J44" s="916"/>
      <c r="K44" s="916"/>
      <c r="L44" s="917"/>
      <c r="N44" s="914"/>
    </row>
    <row r="45" spans="1:14" ht="18" customHeight="1" thickBot="1" x14ac:dyDescent="0.4">
      <c r="A45" s="4936"/>
      <c r="B45" s="4962"/>
      <c r="C45" s="307"/>
      <c r="D45" s="543" t="s">
        <v>153</v>
      </c>
      <c r="E45" s="544"/>
      <c r="F45" s="545" t="s">
        <v>16</v>
      </c>
      <c r="G45" s="150" t="s">
        <v>154</v>
      </c>
      <c r="H45" s="632"/>
      <c r="I45" s="918"/>
      <c r="J45" s="918"/>
      <c r="K45" s="918"/>
      <c r="L45" s="919"/>
      <c r="N45" s="915"/>
    </row>
    <row r="46" spans="1:14" ht="18" customHeight="1" x14ac:dyDescent="0.35">
      <c r="A46" s="4936"/>
      <c r="B46" s="4961" t="s">
        <v>155</v>
      </c>
      <c r="C46" s="4965"/>
      <c r="D46" s="432" t="s">
        <v>156</v>
      </c>
      <c r="E46" s="200"/>
      <c r="F46" s="230" t="s">
        <v>16</v>
      </c>
      <c r="G46" s="396" t="s">
        <v>157</v>
      </c>
      <c r="H46" s="632"/>
      <c r="I46" s="201"/>
      <c r="J46" s="201"/>
      <c r="K46" s="201"/>
      <c r="L46" s="408"/>
      <c r="N46" s="418"/>
    </row>
    <row r="47" spans="1:14" ht="18" customHeight="1" thickBot="1" x14ac:dyDescent="0.4">
      <c r="A47" s="4936"/>
      <c r="B47" s="4962"/>
      <c r="C47" s="4970"/>
      <c r="D47" s="437" t="s">
        <v>158</v>
      </c>
      <c r="E47" s="204"/>
      <c r="F47" s="232" t="s">
        <v>21</v>
      </c>
      <c r="G47" s="399" t="str">
        <f>G46&amp;"  /  ["&amp;G68&amp;"]"</f>
        <v>DO  /  [EE  +  90%×YQ  +  85%×YR  +  YS]</v>
      </c>
      <c r="H47" s="632"/>
      <c r="I47" s="205"/>
      <c r="J47" s="205"/>
      <c r="K47" s="205"/>
      <c r="L47" s="412"/>
      <c r="N47" s="421"/>
    </row>
    <row r="48" spans="1:14" ht="18" customHeight="1" x14ac:dyDescent="0.35">
      <c r="A48" s="4936"/>
      <c r="B48" s="4961" t="s">
        <v>159</v>
      </c>
      <c r="C48" s="4965"/>
      <c r="D48" s="726" t="s">
        <v>160</v>
      </c>
      <c r="E48" s="207"/>
      <c r="F48" s="233" t="s">
        <v>16</v>
      </c>
      <c r="G48" s="440" t="s">
        <v>161</v>
      </c>
      <c r="H48" s="632"/>
      <c r="I48" s="208"/>
      <c r="J48" s="208"/>
      <c r="K48" s="208"/>
      <c r="L48" s="449"/>
      <c r="N48" s="459"/>
    </row>
    <row r="49" spans="1:14" ht="18" customHeight="1" thickBot="1" x14ac:dyDescent="0.4">
      <c r="A49" s="4936"/>
      <c r="B49" s="4962"/>
      <c r="C49" s="4970"/>
      <c r="D49" s="437" t="s">
        <v>162</v>
      </c>
      <c r="E49" s="204"/>
      <c r="F49" s="232" t="s">
        <v>21</v>
      </c>
      <c r="G49" s="399" t="str">
        <f>G48&amp;"  /  ["&amp;G68&amp;"]"</f>
        <v>DR  /  [EE  +  90%×YQ  +  85%×YR  +  YS]</v>
      </c>
      <c r="H49" s="632"/>
      <c r="I49" s="205"/>
      <c r="J49" s="205"/>
      <c r="K49" s="205"/>
      <c r="L49" s="412"/>
      <c r="N49" s="421"/>
    </row>
    <row r="50" spans="1:14" ht="18" customHeight="1" x14ac:dyDescent="0.35">
      <c r="A50" s="4936"/>
      <c r="B50" s="4961" t="s">
        <v>163</v>
      </c>
      <c r="C50" s="4965" t="s">
        <v>78</v>
      </c>
      <c r="D50" s="727" t="s">
        <v>164</v>
      </c>
      <c r="E50" s="210"/>
      <c r="F50" s="234" t="s">
        <v>16</v>
      </c>
      <c r="G50" s="212" t="s">
        <v>165</v>
      </c>
      <c r="H50" s="632"/>
      <c r="I50" s="211"/>
      <c r="J50" s="211"/>
      <c r="K50" s="211"/>
      <c r="L50" s="450"/>
      <c r="N50" s="460"/>
    </row>
    <row r="51" spans="1:14" ht="18" customHeight="1" thickBot="1" x14ac:dyDescent="0.4">
      <c r="A51" s="4936"/>
      <c r="B51" s="4951"/>
      <c r="C51" s="4966"/>
      <c r="D51" s="728" t="s">
        <v>166</v>
      </c>
      <c r="E51" s="213"/>
      <c r="F51" s="235" t="s">
        <v>21</v>
      </c>
      <c r="G51" s="215" t="str">
        <f>"["&amp;G50&amp;"]  /  ["&amp;G68&amp;"]"</f>
        <v>[DS + DT + DU + DV  +  90%×YQ  +  85%×YR  +  YS]  /  [EE  +  90%×YQ  +  85%×YR  +  YS]</v>
      </c>
      <c r="H51" s="632"/>
      <c r="I51" s="214"/>
      <c r="J51" s="214"/>
      <c r="K51" s="214"/>
      <c r="L51" s="451"/>
      <c r="N51" s="461"/>
    </row>
    <row r="52" spans="1:14" ht="18" customHeight="1" thickTop="1" x14ac:dyDescent="0.35">
      <c r="A52" s="4936"/>
      <c r="B52" s="4951"/>
      <c r="C52" s="4958" t="s">
        <v>167</v>
      </c>
      <c r="D52" s="532" t="s">
        <v>168</v>
      </c>
      <c r="E52" s="533"/>
      <c r="F52" s="534" t="s">
        <v>16</v>
      </c>
      <c r="G52" s="535" t="s">
        <v>169</v>
      </c>
      <c r="H52" s="632"/>
      <c r="I52" s="899"/>
      <c r="J52" s="899"/>
      <c r="K52" s="899"/>
      <c r="L52" s="900"/>
      <c r="N52" s="897"/>
    </row>
    <row r="53" spans="1:14" ht="18" customHeight="1" x14ac:dyDescent="0.35">
      <c r="A53" s="4936"/>
      <c r="B53" s="4951"/>
      <c r="C53" s="4958"/>
      <c r="D53" s="536" t="s">
        <v>170</v>
      </c>
      <c r="E53" s="924"/>
      <c r="F53" s="925" t="s">
        <v>16</v>
      </c>
      <c r="G53" s="926" t="s">
        <v>171</v>
      </c>
      <c r="H53" s="632"/>
      <c r="I53" s="916"/>
      <c r="J53" s="916"/>
      <c r="K53" s="916"/>
      <c r="L53" s="917"/>
      <c r="N53" s="914"/>
    </row>
    <row r="54" spans="1:14" ht="18" customHeight="1" x14ac:dyDescent="0.35">
      <c r="A54" s="4936"/>
      <c r="B54" s="4951"/>
      <c r="C54" s="4971"/>
      <c r="D54" s="931" t="s">
        <v>172</v>
      </c>
      <c r="E54" s="932"/>
      <c r="F54" s="933" t="s">
        <v>16</v>
      </c>
      <c r="G54" s="934" t="s">
        <v>173</v>
      </c>
      <c r="H54" s="632"/>
      <c r="I54" s="920"/>
      <c r="J54" s="920"/>
      <c r="K54" s="920"/>
      <c r="L54" s="921"/>
      <c r="N54" s="922"/>
    </row>
    <row r="55" spans="1:14" ht="18" customHeight="1" x14ac:dyDescent="0.35">
      <c r="A55" s="4936"/>
      <c r="B55" s="4951"/>
      <c r="C55" s="1136" t="s">
        <v>174</v>
      </c>
      <c r="D55" s="730" t="s">
        <v>175</v>
      </c>
      <c r="E55" s="224"/>
      <c r="F55" s="236" t="s">
        <v>16</v>
      </c>
      <c r="G55" s="441" t="str">
        <f>"["&amp;G40&amp;" + "&amp;G46&amp;" - AA + "&amp;G48&amp;" + ("&amp;G52&amp;")"&amp;"]  -  ["&amp;G7&amp;"]"&amp;" - CW - CM - CN + ED"</f>
        <v>[DL + DO - AA + DR + ((DS + DT + DU + DV) - (7Y2 + 7Z2 + 8A2 + VG2 + VH2)  +  90%×YQ  +  85%×YR)]  -  [BJ - BK + 90%×YQ  +  85%×YR] - CW - CM - CN + ED</v>
      </c>
      <c r="H55" s="632"/>
      <c r="I55" s="225"/>
      <c r="J55" s="225"/>
      <c r="K55" s="225"/>
      <c r="L55" s="453"/>
      <c r="N55" s="463"/>
    </row>
    <row r="56" spans="1:14" ht="18" customHeight="1" x14ac:dyDescent="0.35">
      <c r="A56" s="4936"/>
      <c r="B56" s="4951"/>
      <c r="C56" s="4967" t="s">
        <v>176</v>
      </c>
      <c r="D56" s="532" t="s">
        <v>177</v>
      </c>
      <c r="E56" s="533"/>
      <c r="F56" s="534" t="s">
        <v>16</v>
      </c>
      <c r="G56" s="535" t="s">
        <v>178</v>
      </c>
      <c r="H56" s="632"/>
      <c r="I56" s="899"/>
      <c r="J56" s="899"/>
      <c r="K56" s="899"/>
      <c r="L56" s="900"/>
      <c r="N56" s="897"/>
    </row>
    <row r="57" spans="1:14" ht="18" customHeight="1" x14ac:dyDescent="0.35">
      <c r="A57" s="4936"/>
      <c r="B57" s="4951"/>
      <c r="C57" s="4958"/>
      <c r="D57" s="923" t="s">
        <v>179</v>
      </c>
      <c r="E57" s="924"/>
      <c r="F57" s="925" t="s">
        <v>16</v>
      </c>
      <c r="G57" s="926" t="s">
        <v>180</v>
      </c>
      <c r="H57" s="632"/>
      <c r="I57" s="916"/>
      <c r="J57" s="916"/>
      <c r="K57" s="916"/>
      <c r="L57" s="917"/>
      <c r="N57" s="914"/>
    </row>
    <row r="58" spans="1:14" ht="18" customHeight="1" x14ac:dyDescent="0.35">
      <c r="A58" s="4936"/>
      <c r="B58" s="4951"/>
      <c r="C58" s="4958"/>
      <c r="D58" s="923" t="s">
        <v>181</v>
      </c>
      <c r="E58" s="924"/>
      <c r="F58" s="925" t="s">
        <v>16</v>
      </c>
      <c r="G58" s="935" t="s">
        <v>182</v>
      </c>
      <c r="H58" s="632"/>
      <c r="I58" s="916"/>
      <c r="J58" s="916"/>
      <c r="K58" s="916"/>
      <c r="L58" s="917"/>
      <c r="N58" s="914"/>
    </row>
    <row r="59" spans="1:14" ht="18" customHeight="1" thickBot="1" x14ac:dyDescent="0.4">
      <c r="A59" s="4936"/>
      <c r="B59" s="4962"/>
      <c r="C59" s="4970"/>
      <c r="D59" s="927" t="s">
        <v>183</v>
      </c>
      <c r="E59" s="928"/>
      <c r="F59" s="929" t="s">
        <v>16</v>
      </c>
      <c r="G59" s="930" t="s">
        <v>184</v>
      </c>
      <c r="H59" s="632"/>
      <c r="I59" s="918"/>
      <c r="J59" s="918"/>
      <c r="K59" s="918"/>
      <c r="L59" s="919"/>
      <c r="N59" s="915"/>
    </row>
    <row r="60" spans="1:14" ht="18" customHeight="1" x14ac:dyDescent="0.35">
      <c r="A60" s="4936"/>
      <c r="B60" s="4976"/>
      <c r="C60" s="1137" t="s">
        <v>185</v>
      </c>
      <c r="D60" s="731" t="s">
        <v>186</v>
      </c>
      <c r="E60" s="227"/>
      <c r="F60" s="95" t="s">
        <v>21</v>
      </c>
      <c r="G60" s="443" t="str">
        <f>"["&amp;G50&amp;"]  /  "&amp;G40</f>
        <v>[DS + DT + DU + DV  +  90%×YQ  +  85%×YR  +  YS]  /  DL</v>
      </c>
      <c r="H60" s="632"/>
      <c r="I60" s="180"/>
      <c r="J60" s="180"/>
      <c r="K60" s="180"/>
      <c r="L60" s="454"/>
      <c r="N60" s="464"/>
    </row>
    <row r="61" spans="1:14" ht="18" customHeight="1" thickBot="1" x14ac:dyDescent="0.4">
      <c r="A61" s="4936"/>
      <c r="B61" s="4977"/>
      <c r="C61" s="1138" t="s">
        <v>187</v>
      </c>
      <c r="D61" s="732" t="s">
        <v>188</v>
      </c>
      <c r="E61" s="105"/>
      <c r="F61" s="100" t="s">
        <v>21</v>
      </c>
      <c r="G61" s="444" t="str">
        <f>"[("&amp;G50&amp;") - ("&amp;G31&amp;")]  /  "&amp;G40</f>
        <v>[(DS + DT + DU + DV  +  90%×YQ  +  85%×YR  +  YS) - ((CD + CF) - (CE + CG))]  /  DL</v>
      </c>
      <c r="H61" s="632"/>
      <c r="I61" s="182"/>
      <c r="J61" s="182"/>
      <c r="K61" s="182"/>
      <c r="L61" s="455"/>
      <c r="N61" s="465"/>
    </row>
    <row r="62" spans="1:14" ht="18" customHeight="1" x14ac:dyDescent="0.35">
      <c r="A62" s="4936"/>
      <c r="B62" s="4961" t="s">
        <v>189</v>
      </c>
      <c r="C62" s="4965" t="s">
        <v>78</v>
      </c>
      <c r="D62" s="432" t="s">
        <v>190</v>
      </c>
      <c r="E62" s="200"/>
      <c r="F62" s="230" t="s">
        <v>16</v>
      </c>
      <c r="G62" s="396" t="str">
        <f>G64&amp;" + "&amp;G65</f>
        <v>DX + DW + DY + DZ + EA + EB</v>
      </c>
      <c r="H62" s="632"/>
      <c r="I62" s="201"/>
      <c r="J62" s="201"/>
      <c r="K62" s="201"/>
      <c r="L62" s="408"/>
      <c r="N62" s="418"/>
    </row>
    <row r="63" spans="1:14" ht="18" customHeight="1" thickBot="1" x14ac:dyDescent="0.4">
      <c r="A63" s="4936"/>
      <c r="B63" s="4951"/>
      <c r="C63" s="4966"/>
      <c r="D63" s="427" t="s">
        <v>191</v>
      </c>
      <c r="E63" s="197"/>
      <c r="F63" s="229" t="s">
        <v>21</v>
      </c>
      <c r="G63" s="393" t="str">
        <f>"["&amp;G62&amp;"]  /  ["&amp;G68&amp;"]"</f>
        <v>[DX + DW + DY + DZ + EA + EB]  /  [EE  +  90%×YQ  +  85%×YR  +  YS]</v>
      </c>
      <c r="H63" s="632"/>
      <c r="I63" s="198"/>
      <c r="J63" s="198"/>
      <c r="K63" s="198"/>
      <c r="L63" s="403"/>
      <c r="N63" s="674"/>
    </row>
    <row r="64" spans="1:14" ht="18" customHeight="1" thickTop="1" x14ac:dyDescent="0.35">
      <c r="A64" s="4936"/>
      <c r="B64" s="4951"/>
      <c r="C64" s="4963"/>
      <c r="D64" s="923" t="s">
        <v>192</v>
      </c>
      <c r="E64" s="924"/>
      <c r="F64" s="925" t="s">
        <v>16</v>
      </c>
      <c r="G64" s="926" t="s">
        <v>193</v>
      </c>
      <c r="H64" s="632"/>
      <c r="I64" s="916"/>
      <c r="J64" s="916"/>
      <c r="K64" s="916"/>
      <c r="L64" s="917"/>
      <c r="N64" s="914"/>
    </row>
    <row r="65" spans="1:14" ht="18" customHeight="1" thickBot="1" x14ac:dyDescent="0.4">
      <c r="A65" s="4936"/>
      <c r="B65" s="4962"/>
      <c r="C65" s="4964"/>
      <c r="D65" s="923" t="s">
        <v>194</v>
      </c>
      <c r="E65" s="924"/>
      <c r="F65" s="925" t="s">
        <v>16</v>
      </c>
      <c r="G65" s="926" t="s">
        <v>195</v>
      </c>
      <c r="H65" s="632"/>
      <c r="I65" s="916"/>
      <c r="J65" s="916"/>
      <c r="K65" s="916"/>
      <c r="L65" s="917"/>
      <c r="N65" s="914"/>
    </row>
    <row r="66" spans="1:14" ht="18" customHeight="1" x14ac:dyDescent="0.35">
      <c r="A66" s="4936"/>
      <c r="B66" s="4961" t="s">
        <v>135</v>
      </c>
      <c r="C66" s="4965"/>
      <c r="D66" s="432" t="s">
        <v>196</v>
      </c>
      <c r="E66" s="200"/>
      <c r="F66" s="230" t="s">
        <v>16</v>
      </c>
      <c r="G66" s="396" t="s">
        <v>197</v>
      </c>
      <c r="H66" s="632"/>
      <c r="I66" s="201"/>
      <c r="J66" s="201"/>
      <c r="K66" s="201"/>
      <c r="L66" s="408"/>
      <c r="N66" s="418"/>
    </row>
    <row r="67" spans="1:14" ht="18" customHeight="1" thickBot="1" x14ac:dyDescent="0.4">
      <c r="A67" s="4936"/>
      <c r="B67" s="4962"/>
      <c r="C67" s="4970"/>
      <c r="D67" s="437" t="s">
        <v>198</v>
      </c>
      <c r="E67" s="204"/>
      <c r="F67" s="232" t="s">
        <v>21</v>
      </c>
      <c r="G67" s="399" t="str">
        <f>G66&amp;"  /  ["&amp;G68&amp;"]"</f>
        <v>ED  /  [EE  +  90%×YQ  +  85%×YR  +  YS]</v>
      </c>
      <c r="H67" s="632"/>
      <c r="I67" s="205"/>
      <c r="J67" s="205"/>
      <c r="K67" s="205"/>
      <c r="L67" s="412"/>
      <c r="N67" s="421"/>
    </row>
    <row r="68" spans="1:14" ht="18" customHeight="1" thickBot="1" x14ac:dyDescent="0.4">
      <c r="A68" s="4937"/>
      <c r="B68" s="4988" t="s">
        <v>199</v>
      </c>
      <c r="C68" s="4989"/>
      <c r="D68" s="733" t="s">
        <v>200</v>
      </c>
      <c r="E68" s="294"/>
      <c r="F68" s="305" t="s">
        <v>16</v>
      </c>
      <c r="G68" s="476" t="s">
        <v>201</v>
      </c>
      <c r="H68" s="632"/>
      <c r="I68" s="295"/>
      <c r="J68" s="295"/>
      <c r="K68" s="295"/>
      <c r="L68" s="456"/>
      <c r="N68" s="467"/>
    </row>
    <row r="69" spans="1:14" ht="15" customHeight="1" thickTop="1" x14ac:dyDescent="0.35">
      <c r="A69" s="69"/>
      <c r="B69" s="69"/>
      <c r="C69" s="69"/>
      <c r="D69" s="1"/>
      <c r="E69" s="42"/>
      <c r="F69" s="1"/>
      <c r="G69" s="1"/>
      <c r="I69" s="1"/>
      <c r="J69" s="1"/>
      <c r="K69" s="1"/>
      <c r="L69" s="1"/>
      <c r="N69" s="1"/>
    </row>
    <row r="70" spans="1:14" ht="18" customHeight="1" x14ac:dyDescent="0.35">
      <c r="A70" s="4935" t="s">
        <v>202</v>
      </c>
      <c r="B70" s="4953"/>
      <c r="C70" s="4983"/>
      <c r="D70" s="1080" t="s">
        <v>203</v>
      </c>
      <c r="E70" s="936"/>
      <c r="F70" s="937" t="s">
        <v>16</v>
      </c>
      <c r="G70" s="154" t="s">
        <v>204</v>
      </c>
      <c r="H70" s="632"/>
      <c r="I70" s="940"/>
      <c r="J70" s="940"/>
      <c r="K70" s="940"/>
      <c r="L70" s="941"/>
      <c r="N70" s="976"/>
    </row>
    <row r="71" spans="1:14" ht="18" customHeight="1" x14ac:dyDescent="0.35">
      <c r="A71" s="4936"/>
      <c r="B71" s="4954"/>
      <c r="C71" s="4963"/>
      <c r="D71" s="1081" t="s">
        <v>205</v>
      </c>
      <c r="E71" s="537"/>
      <c r="F71" s="538" t="s">
        <v>16</v>
      </c>
      <c r="G71" s="147" t="s">
        <v>206</v>
      </c>
      <c r="H71" s="632"/>
      <c r="I71" s="901"/>
      <c r="J71" s="901"/>
      <c r="K71" s="901"/>
      <c r="L71" s="902"/>
      <c r="N71" s="977"/>
    </row>
    <row r="72" spans="1:14" ht="18" customHeight="1" thickBot="1" x14ac:dyDescent="0.4">
      <c r="A72" s="4980"/>
      <c r="B72" s="4984"/>
      <c r="C72" s="4964"/>
      <c r="D72" s="1082" t="s">
        <v>207</v>
      </c>
      <c r="E72" s="908"/>
      <c r="F72" s="909" t="s">
        <v>16</v>
      </c>
      <c r="G72" s="910" t="s">
        <v>208</v>
      </c>
      <c r="H72" s="632"/>
      <c r="I72" s="942"/>
      <c r="J72" s="942"/>
      <c r="K72" s="942"/>
      <c r="L72" s="943"/>
      <c r="N72" s="978"/>
    </row>
    <row r="73" spans="1:14" ht="18" customHeight="1" thickBot="1" x14ac:dyDescent="0.4">
      <c r="A73" s="4937" t="s">
        <v>209</v>
      </c>
      <c r="B73" s="4952"/>
      <c r="C73" s="4959"/>
      <c r="D73" s="1083" t="s">
        <v>210</v>
      </c>
      <c r="E73" s="938"/>
      <c r="F73" s="939"/>
      <c r="G73" s="166" t="s">
        <v>211</v>
      </c>
      <c r="H73" s="632"/>
      <c r="I73" s="942"/>
      <c r="J73" s="942"/>
      <c r="K73" s="942"/>
      <c r="L73" s="943"/>
      <c r="N73" s="978"/>
    </row>
    <row r="74" spans="1:14" ht="15" customHeight="1" thickTop="1" x14ac:dyDescent="0.35">
      <c r="A74" s="69"/>
      <c r="B74" s="69"/>
      <c r="C74" s="69"/>
      <c r="D74" s="1"/>
      <c r="E74" s="42"/>
      <c r="F74" s="1"/>
      <c r="G74" s="1"/>
      <c r="I74" s="1"/>
      <c r="J74" s="1"/>
      <c r="K74" s="1"/>
      <c r="L74" s="1"/>
      <c r="N74" s="1"/>
    </row>
    <row r="75" spans="1:14" ht="18" customHeight="1" x14ac:dyDescent="0.35">
      <c r="A75" s="4935" t="s">
        <v>212</v>
      </c>
      <c r="B75" s="4950" t="s">
        <v>213</v>
      </c>
      <c r="C75" s="4967" t="s">
        <v>214</v>
      </c>
      <c r="D75" s="426" t="s">
        <v>215</v>
      </c>
      <c r="E75" s="390"/>
      <c r="F75" s="391" t="s">
        <v>16</v>
      </c>
      <c r="G75" s="392" t="s">
        <v>17</v>
      </c>
      <c r="H75" s="632"/>
      <c r="I75" s="401"/>
      <c r="J75" s="401"/>
      <c r="K75" s="401"/>
      <c r="L75" s="402"/>
      <c r="N75" s="414"/>
    </row>
    <row r="76" spans="1:14" ht="18" customHeight="1" x14ac:dyDescent="0.35">
      <c r="A76" s="4936"/>
      <c r="B76" s="4951"/>
      <c r="C76" s="4958"/>
      <c r="D76" s="436" t="s">
        <v>216</v>
      </c>
      <c r="E76" s="256"/>
      <c r="F76" s="257" t="s">
        <v>21</v>
      </c>
      <c r="G76" s="398" t="s">
        <v>217</v>
      </c>
      <c r="H76" s="632"/>
      <c r="I76" s="258"/>
      <c r="J76" s="258"/>
      <c r="K76" s="258"/>
      <c r="L76" s="411"/>
      <c r="N76" s="420"/>
    </row>
    <row r="77" spans="1:14" ht="18" customHeight="1" x14ac:dyDescent="0.35">
      <c r="A77" s="4936"/>
      <c r="B77" s="4951"/>
      <c r="C77" s="4958"/>
      <c r="D77" s="923" t="s">
        <v>218</v>
      </c>
      <c r="E77" s="924"/>
      <c r="F77" s="925" t="s">
        <v>16</v>
      </c>
      <c r="G77" s="926" t="s">
        <v>219</v>
      </c>
      <c r="H77" s="632"/>
      <c r="I77" s="916"/>
      <c r="J77" s="916"/>
      <c r="K77" s="916"/>
      <c r="L77" s="917"/>
      <c r="N77" s="914"/>
    </row>
    <row r="78" spans="1:14" ht="18" customHeight="1" x14ac:dyDescent="0.35">
      <c r="A78" s="4936"/>
      <c r="B78" s="4951"/>
      <c r="C78" s="4958"/>
      <c r="D78" s="931" t="s">
        <v>220</v>
      </c>
      <c r="E78" s="932"/>
      <c r="F78" s="933" t="s">
        <v>16</v>
      </c>
      <c r="G78" s="934" t="s">
        <v>221</v>
      </c>
      <c r="H78" s="632"/>
      <c r="I78" s="920"/>
      <c r="J78" s="920"/>
      <c r="K78" s="920"/>
      <c r="L78" s="921"/>
      <c r="N78" s="922"/>
    </row>
    <row r="79" spans="1:14" ht="18" customHeight="1" x14ac:dyDescent="0.35">
      <c r="A79" s="4936"/>
      <c r="B79" s="4951"/>
      <c r="C79" s="4971"/>
      <c r="D79" s="944" t="s">
        <v>222</v>
      </c>
      <c r="E79" s="932"/>
      <c r="F79" s="933" t="s">
        <v>16</v>
      </c>
      <c r="G79" s="934" t="s">
        <v>223</v>
      </c>
      <c r="H79" s="632"/>
      <c r="I79" s="920"/>
      <c r="J79" s="920"/>
      <c r="K79" s="920"/>
      <c r="L79" s="921"/>
      <c r="N79" s="922"/>
    </row>
    <row r="80" spans="1:14" ht="18" customHeight="1" x14ac:dyDescent="0.35">
      <c r="A80" s="4936"/>
      <c r="B80" s="4951"/>
      <c r="C80" s="4958" t="s">
        <v>224</v>
      </c>
      <c r="D80" s="945" t="s">
        <v>225</v>
      </c>
      <c r="E80" s="924"/>
      <c r="F80" s="925" t="s">
        <v>16</v>
      </c>
      <c r="G80" s="926" t="s">
        <v>226</v>
      </c>
      <c r="H80" s="632"/>
      <c r="I80" s="916"/>
      <c r="J80" s="916"/>
      <c r="K80" s="916"/>
      <c r="L80" s="917"/>
      <c r="N80" s="914"/>
    </row>
    <row r="81" spans="1:14" ht="18" customHeight="1" x14ac:dyDescent="0.35">
      <c r="A81" s="4936"/>
      <c r="B81" s="4951"/>
      <c r="C81" s="4958"/>
      <c r="D81" s="945" t="s">
        <v>227</v>
      </c>
      <c r="E81" s="924"/>
      <c r="F81" s="925" t="s">
        <v>16</v>
      </c>
      <c r="G81" s="926" t="s">
        <v>228</v>
      </c>
      <c r="H81" s="632"/>
      <c r="I81" s="916"/>
      <c r="J81" s="916"/>
      <c r="K81" s="916"/>
      <c r="L81" s="917"/>
      <c r="N81" s="914"/>
    </row>
    <row r="82" spans="1:14" ht="18" customHeight="1" x14ac:dyDescent="0.35">
      <c r="A82" s="4936"/>
      <c r="B82" s="4951"/>
      <c r="C82" s="1139" t="s">
        <v>229</v>
      </c>
      <c r="D82" s="740" t="s">
        <v>230</v>
      </c>
      <c r="E82" s="248"/>
      <c r="F82" s="249" t="s">
        <v>16</v>
      </c>
      <c r="G82" s="630" t="str">
        <f>"("&amp;G75&amp;" + "&amp;G79&amp;") - ("&amp;G80&amp;" + "&amp;G81&amp;")"</f>
        <v>(FL + FM + FN) - (FS + FU + FT + FV)</v>
      </c>
      <c r="H82" s="632"/>
      <c r="I82" s="250"/>
      <c r="J82" s="250"/>
      <c r="K82" s="250"/>
      <c r="L82" s="613"/>
      <c r="N82" s="622"/>
    </row>
    <row r="83" spans="1:14" ht="18" customHeight="1" x14ac:dyDescent="0.35">
      <c r="A83" s="4936"/>
      <c r="B83" s="4951"/>
      <c r="C83" s="1140" t="s">
        <v>231</v>
      </c>
      <c r="D83" s="741" t="s">
        <v>232</v>
      </c>
      <c r="E83" s="252"/>
      <c r="F83" s="253" t="s">
        <v>21</v>
      </c>
      <c r="G83" s="531" t="str">
        <f>"["&amp;G82&amp;"]  /  "&amp;G75</f>
        <v>[(FL + FM + FN) - (FS + FU + FT + FV)]  /  FL</v>
      </c>
      <c r="H83" s="632"/>
      <c r="I83" s="254"/>
      <c r="J83" s="254"/>
      <c r="K83" s="254"/>
      <c r="L83" s="614"/>
      <c r="N83" s="623"/>
    </row>
    <row r="84" spans="1:14" ht="18" customHeight="1" x14ac:dyDescent="0.35">
      <c r="A84" s="4936"/>
      <c r="B84" s="4951"/>
      <c r="C84" s="300" t="s">
        <v>233</v>
      </c>
      <c r="D84" s="945" t="s">
        <v>234</v>
      </c>
      <c r="E84" s="924"/>
      <c r="F84" s="925" t="s">
        <v>16</v>
      </c>
      <c r="G84" s="926" t="s">
        <v>235</v>
      </c>
      <c r="H84" s="632"/>
      <c r="I84" s="916"/>
      <c r="J84" s="916"/>
      <c r="K84" s="916"/>
      <c r="L84" s="917"/>
      <c r="N84" s="914"/>
    </row>
    <row r="85" spans="1:14" ht="18" customHeight="1" x14ac:dyDescent="0.35">
      <c r="A85" s="4936"/>
      <c r="B85" s="4951"/>
      <c r="C85" s="1139" t="s">
        <v>236</v>
      </c>
      <c r="D85" s="740" t="s">
        <v>237</v>
      </c>
      <c r="E85" s="248"/>
      <c r="F85" s="249" t="s">
        <v>16</v>
      </c>
      <c r="G85" s="630" t="str">
        <f>G82&amp;" - "&amp;G84</f>
        <v>(FL + FM + FN) - (FS + FU + FT + FV) - FW</v>
      </c>
      <c r="H85" s="632"/>
      <c r="I85" s="250"/>
      <c r="J85" s="250"/>
      <c r="K85" s="250"/>
      <c r="L85" s="613"/>
      <c r="N85" s="622"/>
    </row>
    <row r="86" spans="1:14" ht="18" customHeight="1" x14ac:dyDescent="0.35">
      <c r="A86" s="4936"/>
      <c r="B86" s="4951"/>
      <c r="C86" s="1140" t="s">
        <v>238</v>
      </c>
      <c r="D86" s="741" t="s">
        <v>239</v>
      </c>
      <c r="E86" s="252"/>
      <c r="F86" s="253" t="s">
        <v>21</v>
      </c>
      <c r="G86" s="531" t="str">
        <f>"["&amp;G85&amp;"]  /  "&amp;G75</f>
        <v>[(FL + FM + FN) - (FS + FU + FT + FV) - FW]  /  FL</v>
      </c>
      <c r="H86" s="632"/>
      <c r="I86" s="254"/>
      <c r="J86" s="254"/>
      <c r="K86" s="254"/>
      <c r="L86" s="614"/>
      <c r="N86" s="623"/>
    </row>
    <row r="87" spans="1:14" ht="18" customHeight="1" x14ac:dyDescent="0.35">
      <c r="A87" s="4936"/>
      <c r="B87" s="4951"/>
      <c r="C87" s="296" t="s">
        <v>240</v>
      </c>
      <c r="D87" s="945" t="s">
        <v>241</v>
      </c>
      <c r="E87" s="924"/>
      <c r="F87" s="925" t="s">
        <v>16</v>
      </c>
      <c r="G87" s="926" t="s">
        <v>242</v>
      </c>
      <c r="H87" s="632"/>
      <c r="I87" s="916"/>
      <c r="J87" s="916"/>
      <c r="K87" s="916"/>
      <c r="L87" s="917"/>
      <c r="N87" s="914"/>
    </row>
    <row r="88" spans="1:14" ht="18" customHeight="1" x14ac:dyDescent="0.35">
      <c r="A88" s="4936"/>
      <c r="B88" s="4951"/>
      <c r="C88" s="4967" t="s">
        <v>243</v>
      </c>
      <c r="D88" s="946" t="s">
        <v>244</v>
      </c>
      <c r="E88" s="947"/>
      <c r="F88" s="948" t="s">
        <v>16</v>
      </c>
      <c r="G88" s="949" t="s">
        <v>245</v>
      </c>
      <c r="H88" s="632"/>
      <c r="I88" s="950"/>
      <c r="J88" s="950"/>
      <c r="K88" s="950"/>
      <c r="L88" s="951"/>
      <c r="N88" s="973"/>
    </row>
    <row r="89" spans="1:14" ht="18" customHeight="1" x14ac:dyDescent="0.35">
      <c r="A89" s="4936"/>
      <c r="B89" s="4951"/>
      <c r="C89" s="4958"/>
      <c r="D89" s="945" t="s">
        <v>246</v>
      </c>
      <c r="E89" s="924"/>
      <c r="F89" s="925" t="s">
        <v>16</v>
      </c>
      <c r="G89" s="926" t="s">
        <v>247</v>
      </c>
      <c r="H89" s="632"/>
      <c r="I89" s="916"/>
      <c r="J89" s="916"/>
      <c r="K89" s="916"/>
      <c r="L89" s="917"/>
      <c r="N89" s="914"/>
    </row>
    <row r="90" spans="1:14" ht="18" customHeight="1" x14ac:dyDescent="0.35">
      <c r="A90" s="4936"/>
      <c r="B90" s="4951"/>
      <c r="C90" s="1139" t="s">
        <v>248</v>
      </c>
      <c r="D90" s="740" t="s">
        <v>249</v>
      </c>
      <c r="E90" s="248"/>
      <c r="F90" s="249" t="s">
        <v>16</v>
      </c>
      <c r="G90" s="630" t="str">
        <f>G97&amp;" - "&amp;G95&amp;" + ("&amp;G96&amp;") - "&amp;G92</f>
        <v>GG - FP + (GA + GB + GC + GD) - FQ - GE</v>
      </c>
      <c r="H90" s="632"/>
      <c r="I90" s="250"/>
      <c r="J90" s="250"/>
      <c r="K90" s="250"/>
      <c r="L90" s="613"/>
      <c r="N90" s="622"/>
    </row>
    <row r="91" spans="1:14" ht="18" customHeight="1" x14ac:dyDescent="0.35">
      <c r="A91" s="4936"/>
      <c r="B91" s="4951"/>
      <c r="C91" s="1140" t="s">
        <v>250</v>
      </c>
      <c r="D91" s="741" t="s">
        <v>251</v>
      </c>
      <c r="E91" s="252"/>
      <c r="F91" s="253" t="s">
        <v>21</v>
      </c>
      <c r="G91" s="531" t="str">
        <f>"["&amp;G90&amp;"]  /  "&amp;G75</f>
        <v>[GG - FP + (GA + GB + GC + GD) - FQ - GE]  /  FL</v>
      </c>
      <c r="H91" s="632"/>
      <c r="I91" s="254"/>
      <c r="J91" s="254"/>
      <c r="K91" s="254"/>
      <c r="L91" s="614"/>
      <c r="N91" s="623"/>
    </row>
    <row r="92" spans="1:14" ht="18" customHeight="1" x14ac:dyDescent="0.35">
      <c r="A92" s="4936"/>
      <c r="B92" s="4951"/>
      <c r="C92" s="297" t="s">
        <v>252</v>
      </c>
      <c r="D92" s="944" t="s">
        <v>253</v>
      </c>
      <c r="E92" s="932"/>
      <c r="F92" s="933" t="s">
        <v>16</v>
      </c>
      <c r="G92" s="934" t="s">
        <v>254</v>
      </c>
      <c r="H92" s="632"/>
      <c r="I92" s="920"/>
      <c r="J92" s="920"/>
      <c r="K92" s="920"/>
      <c r="L92" s="921"/>
      <c r="N92" s="922"/>
    </row>
    <row r="93" spans="1:14" ht="18" customHeight="1" x14ac:dyDescent="0.35">
      <c r="A93" s="4936"/>
      <c r="B93" s="4951"/>
      <c r="C93" s="1139" t="s">
        <v>255</v>
      </c>
      <c r="D93" s="740" t="s">
        <v>256</v>
      </c>
      <c r="E93" s="248"/>
      <c r="F93" s="249" t="s">
        <v>16</v>
      </c>
      <c r="G93" s="630" t="str">
        <f>G97&amp;" - "&amp;G95&amp;" + ("&amp;G96&amp;") - "&amp;G117</f>
        <v>GG - FP + (GA + GB + GC + GD) - HJ</v>
      </c>
      <c r="H93" s="632"/>
      <c r="I93" s="250"/>
      <c r="J93" s="250"/>
      <c r="K93" s="250"/>
      <c r="L93" s="613"/>
      <c r="N93" s="622"/>
    </row>
    <row r="94" spans="1:14" ht="18" customHeight="1" x14ac:dyDescent="0.35">
      <c r="A94" s="4936"/>
      <c r="B94" s="4951"/>
      <c r="C94" s="1140" t="s">
        <v>257</v>
      </c>
      <c r="D94" s="741" t="s">
        <v>258</v>
      </c>
      <c r="E94" s="252"/>
      <c r="F94" s="253" t="s">
        <v>21</v>
      </c>
      <c r="G94" s="531" t="str">
        <f>"["&amp;G93&amp;"]  /  "&amp;G75</f>
        <v>[GG - FP + (GA + GB + GC + GD) - HJ]  /  FL</v>
      </c>
      <c r="H94" s="632"/>
      <c r="I94" s="254"/>
      <c r="J94" s="254"/>
      <c r="K94" s="254"/>
      <c r="L94" s="614"/>
      <c r="N94" s="623"/>
    </row>
    <row r="95" spans="1:14" ht="18" customHeight="1" x14ac:dyDescent="0.35">
      <c r="A95" s="4936"/>
      <c r="B95" s="4951"/>
      <c r="C95" s="297" t="s">
        <v>259</v>
      </c>
      <c r="D95" s="944" t="s">
        <v>260</v>
      </c>
      <c r="E95" s="932"/>
      <c r="F95" s="933" t="s">
        <v>16</v>
      </c>
      <c r="G95" s="934" t="s">
        <v>261</v>
      </c>
      <c r="H95" s="632"/>
      <c r="I95" s="920"/>
      <c r="J95" s="920"/>
      <c r="K95" s="920"/>
      <c r="L95" s="921"/>
      <c r="N95" s="922"/>
    </row>
    <row r="96" spans="1:14" ht="18" customHeight="1" thickBot="1" x14ac:dyDescent="0.4">
      <c r="A96" s="4936"/>
      <c r="B96" s="4951"/>
      <c r="C96" s="278" t="s">
        <v>262</v>
      </c>
      <c r="D96" s="952" t="s">
        <v>263</v>
      </c>
      <c r="E96" s="928"/>
      <c r="F96" s="929" t="s">
        <v>16</v>
      </c>
      <c r="G96" s="930" t="s">
        <v>264</v>
      </c>
      <c r="H96" s="632"/>
      <c r="I96" s="918"/>
      <c r="J96" s="918"/>
      <c r="K96" s="918"/>
      <c r="L96" s="919"/>
      <c r="N96" s="915"/>
    </row>
    <row r="97" spans="1:14" ht="18" customHeight="1" thickBot="1" x14ac:dyDescent="0.4">
      <c r="A97" s="4936"/>
      <c r="B97" s="4951"/>
      <c r="C97" s="276" t="s">
        <v>265</v>
      </c>
      <c r="D97" s="726" t="s">
        <v>266</v>
      </c>
      <c r="E97" s="207"/>
      <c r="F97" s="233" t="s">
        <v>16</v>
      </c>
      <c r="G97" s="440" t="s">
        <v>267</v>
      </c>
      <c r="H97" s="632"/>
      <c r="I97" s="208"/>
      <c r="J97" s="208"/>
      <c r="K97" s="208"/>
      <c r="L97" s="449"/>
      <c r="N97" s="459"/>
    </row>
    <row r="98" spans="1:14" ht="18" customHeight="1" thickBot="1" x14ac:dyDescent="0.4">
      <c r="A98" s="4936"/>
      <c r="B98" s="4981" t="s">
        <v>268</v>
      </c>
      <c r="C98" s="4982"/>
      <c r="D98" s="432" t="s">
        <v>269</v>
      </c>
      <c r="E98" s="200"/>
      <c r="F98" s="230" t="s">
        <v>16</v>
      </c>
      <c r="G98" s="396" t="s">
        <v>270</v>
      </c>
      <c r="H98" s="632"/>
      <c r="I98" s="201"/>
      <c r="J98" s="201"/>
      <c r="K98" s="201"/>
      <c r="L98" s="408"/>
      <c r="N98" s="418"/>
    </row>
    <row r="99" spans="1:14" ht="18" customHeight="1" x14ac:dyDescent="0.35">
      <c r="A99" s="4936"/>
      <c r="B99" s="4961" t="s">
        <v>271</v>
      </c>
      <c r="C99" s="299"/>
      <c r="D99" s="745" t="s">
        <v>272</v>
      </c>
      <c r="E99" s="238"/>
      <c r="F99" s="239" t="s">
        <v>16</v>
      </c>
      <c r="G99" s="474" t="str">
        <f>G97&amp;" + ("&amp;G98&amp;")"</f>
        <v>GG + (GH - GI)</v>
      </c>
      <c r="H99" s="632"/>
      <c r="I99" s="240"/>
      <c r="J99" s="240"/>
      <c r="K99" s="240"/>
      <c r="L99" s="481"/>
      <c r="N99" s="493"/>
    </row>
    <row r="100" spans="1:14" s="76" customFormat="1" ht="18" customHeight="1" thickBot="1" x14ac:dyDescent="0.4">
      <c r="A100" s="4936"/>
      <c r="B100" s="4962"/>
      <c r="C100" s="1140" t="s">
        <v>273</v>
      </c>
      <c r="D100" s="732" t="s">
        <v>274</v>
      </c>
      <c r="E100" s="105"/>
      <c r="F100" s="100" t="s">
        <v>21</v>
      </c>
      <c r="G100" s="444" t="str">
        <f>"["&amp;G99&amp;"]  /  "&amp;G75</f>
        <v>[GG + (GH - GI)]  /  FL</v>
      </c>
      <c r="H100" s="699"/>
      <c r="I100" s="191"/>
      <c r="J100" s="191"/>
      <c r="K100" s="191"/>
      <c r="L100" s="482"/>
      <c r="N100" s="465"/>
    </row>
    <row r="101" spans="1:14" ht="18" customHeight="1" x14ac:dyDescent="0.35">
      <c r="A101" s="4936"/>
      <c r="B101" s="4961" t="s">
        <v>275</v>
      </c>
      <c r="C101" s="4965" t="s">
        <v>276</v>
      </c>
      <c r="D101" s="953" t="s">
        <v>277</v>
      </c>
      <c r="E101" s="954"/>
      <c r="F101" s="955" t="s">
        <v>16</v>
      </c>
      <c r="G101" s="956" t="s">
        <v>278</v>
      </c>
      <c r="H101" s="632"/>
      <c r="I101" s="957"/>
      <c r="J101" s="957"/>
      <c r="K101" s="957"/>
      <c r="L101" s="958"/>
      <c r="N101" s="974"/>
    </row>
    <row r="102" spans="1:14" ht="18" customHeight="1" x14ac:dyDescent="0.35">
      <c r="A102" s="4936"/>
      <c r="B102" s="4951"/>
      <c r="C102" s="4958"/>
      <c r="D102" s="945" t="s">
        <v>279</v>
      </c>
      <c r="E102" s="924"/>
      <c r="F102" s="925" t="s">
        <v>16</v>
      </c>
      <c r="G102" s="926" t="s">
        <v>280</v>
      </c>
      <c r="H102" s="632"/>
      <c r="I102" s="916"/>
      <c r="J102" s="916"/>
      <c r="K102" s="916"/>
      <c r="L102" s="917"/>
      <c r="N102" s="914"/>
    </row>
    <row r="103" spans="1:14" ht="18" customHeight="1" x14ac:dyDescent="0.35">
      <c r="A103" s="4936"/>
      <c r="B103" s="4951"/>
      <c r="C103" s="4971"/>
      <c r="D103" s="945" t="s">
        <v>281</v>
      </c>
      <c r="E103" s="924"/>
      <c r="F103" s="925" t="s">
        <v>16</v>
      </c>
      <c r="G103" s="926" t="s">
        <v>282</v>
      </c>
      <c r="H103" s="632"/>
      <c r="I103" s="916"/>
      <c r="J103" s="916"/>
      <c r="K103" s="916"/>
      <c r="L103" s="917"/>
      <c r="N103" s="914"/>
    </row>
    <row r="104" spans="1:14" ht="18" customHeight="1" x14ac:dyDescent="0.35">
      <c r="A104" s="4936"/>
      <c r="B104" s="4951"/>
      <c r="C104" s="4967" t="s">
        <v>283</v>
      </c>
      <c r="D104" s="946" t="s">
        <v>284</v>
      </c>
      <c r="E104" s="947"/>
      <c r="F104" s="948" t="s">
        <v>16</v>
      </c>
      <c r="G104" s="949" t="s">
        <v>285</v>
      </c>
      <c r="H104" s="632"/>
      <c r="I104" s="950"/>
      <c r="J104" s="950"/>
      <c r="K104" s="950"/>
      <c r="L104" s="951"/>
      <c r="N104" s="973"/>
    </row>
    <row r="105" spans="1:14" ht="18" customHeight="1" x14ac:dyDescent="0.35">
      <c r="A105" s="4936"/>
      <c r="B105" s="4951"/>
      <c r="C105" s="4958"/>
      <c r="D105" s="945" t="s">
        <v>286</v>
      </c>
      <c r="E105" s="924"/>
      <c r="F105" s="925" t="s">
        <v>16</v>
      </c>
      <c r="G105" s="926" t="s">
        <v>287</v>
      </c>
      <c r="H105" s="632"/>
      <c r="I105" s="916"/>
      <c r="J105" s="916"/>
      <c r="K105" s="916"/>
      <c r="L105" s="917"/>
      <c r="N105" s="914"/>
    </row>
    <row r="106" spans="1:14" ht="18" customHeight="1" x14ac:dyDescent="0.35">
      <c r="A106" s="4936"/>
      <c r="B106" s="4951"/>
      <c r="C106" s="4971"/>
      <c r="D106" s="944" t="s">
        <v>288</v>
      </c>
      <c r="E106" s="932"/>
      <c r="F106" s="933" t="s">
        <v>16</v>
      </c>
      <c r="G106" s="934" t="s">
        <v>289</v>
      </c>
      <c r="H106" s="632"/>
      <c r="I106" s="920"/>
      <c r="J106" s="920"/>
      <c r="K106" s="920"/>
      <c r="L106" s="921"/>
      <c r="N106" s="922"/>
    </row>
    <row r="107" spans="1:14" ht="18" customHeight="1" thickBot="1" x14ac:dyDescent="0.4">
      <c r="A107" s="4936"/>
      <c r="B107" s="4962"/>
      <c r="C107" s="300" t="s">
        <v>290</v>
      </c>
      <c r="D107" s="726" t="s">
        <v>291</v>
      </c>
      <c r="E107" s="241"/>
      <c r="F107" s="242" t="s">
        <v>16</v>
      </c>
      <c r="G107" s="244" t="s">
        <v>292</v>
      </c>
      <c r="H107" s="632"/>
      <c r="I107" s="243"/>
      <c r="J107" s="243"/>
      <c r="K107" s="243"/>
      <c r="L107" s="484"/>
      <c r="N107" s="495"/>
    </row>
    <row r="108" spans="1:14" ht="18" customHeight="1" x14ac:dyDescent="0.35">
      <c r="A108" s="4936"/>
      <c r="B108" s="4951" t="s">
        <v>293</v>
      </c>
      <c r="C108" s="673"/>
      <c r="D108" s="432" t="s">
        <v>294</v>
      </c>
      <c r="E108" s="200"/>
      <c r="F108" s="230" t="s">
        <v>16</v>
      </c>
      <c r="G108" s="396" t="s">
        <v>295</v>
      </c>
      <c r="H108" s="632"/>
      <c r="I108" s="201"/>
      <c r="J108" s="201"/>
      <c r="K108" s="201"/>
      <c r="L108" s="408"/>
      <c r="N108" s="418"/>
    </row>
    <row r="109" spans="1:14" s="76" customFormat="1" ht="18" customHeight="1" thickBot="1" x14ac:dyDescent="0.4">
      <c r="A109" s="4936"/>
      <c r="B109" s="4962"/>
      <c r="C109" s="1141" t="s">
        <v>296</v>
      </c>
      <c r="D109" s="839" t="s">
        <v>297</v>
      </c>
      <c r="E109" s="840"/>
      <c r="F109" s="822" t="s">
        <v>21</v>
      </c>
      <c r="G109" s="823" t="str">
        <f>G108&amp;"  /  "&amp;G75</f>
        <v>GW  /  FL</v>
      </c>
      <c r="H109" s="699"/>
      <c r="I109" s="841"/>
      <c r="J109" s="841"/>
      <c r="K109" s="841"/>
      <c r="L109" s="842"/>
      <c r="N109" s="826"/>
    </row>
    <row r="110" spans="1:14" ht="18" customHeight="1" x14ac:dyDescent="0.35">
      <c r="A110" s="4936"/>
      <c r="B110" s="4961" t="s">
        <v>298</v>
      </c>
      <c r="C110" s="4965" t="s">
        <v>299</v>
      </c>
      <c r="D110" s="953" t="s">
        <v>300</v>
      </c>
      <c r="E110" s="954"/>
      <c r="F110" s="955" t="s">
        <v>16</v>
      </c>
      <c r="G110" s="956" t="s">
        <v>301</v>
      </c>
      <c r="H110" s="632"/>
      <c r="I110" s="957"/>
      <c r="J110" s="957"/>
      <c r="K110" s="957"/>
      <c r="L110" s="958"/>
      <c r="N110" s="974"/>
    </row>
    <row r="111" spans="1:14" ht="18" customHeight="1" x14ac:dyDescent="0.35">
      <c r="A111" s="4936"/>
      <c r="B111" s="4951"/>
      <c r="C111" s="4958"/>
      <c r="D111" s="945" t="s">
        <v>302</v>
      </c>
      <c r="E111" s="924"/>
      <c r="F111" s="925" t="s">
        <v>16</v>
      </c>
      <c r="G111" s="926" t="s">
        <v>303</v>
      </c>
      <c r="H111" s="632"/>
      <c r="I111" s="916"/>
      <c r="J111" s="916"/>
      <c r="K111" s="916"/>
      <c r="L111" s="917"/>
      <c r="N111" s="914"/>
    </row>
    <row r="112" spans="1:14" ht="18" customHeight="1" x14ac:dyDescent="0.35">
      <c r="A112" s="4936"/>
      <c r="B112" s="4951"/>
      <c r="C112" s="4971"/>
      <c r="D112" s="945" t="s">
        <v>304</v>
      </c>
      <c r="E112" s="924"/>
      <c r="F112" s="925" t="s">
        <v>16</v>
      </c>
      <c r="G112" s="926" t="s">
        <v>305</v>
      </c>
      <c r="H112" s="632"/>
      <c r="I112" s="916"/>
      <c r="J112" s="916"/>
      <c r="K112" s="916"/>
      <c r="L112" s="917"/>
      <c r="N112" s="914"/>
    </row>
    <row r="113" spans="1:14" ht="18" customHeight="1" x14ac:dyDescent="0.35">
      <c r="A113" s="4936"/>
      <c r="B113" s="4951"/>
      <c r="C113" s="4967" t="s">
        <v>306</v>
      </c>
      <c r="D113" s="946" t="s">
        <v>307</v>
      </c>
      <c r="E113" s="947"/>
      <c r="F113" s="948" t="s">
        <v>16</v>
      </c>
      <c r="G113" s="949" t="s">
        <v>308</v>
      </c>
      <c r="H113" s="632"/>
      <c r="I113" s="950"/>
      <c r="J113" s="950"/>
      <c r="K113" s="950"/>
      <c r="L113" s="951"/>
      <c r="N113" s="973"/>
    </row>
    <row r="114" spans="1:14" ht="18" customHeight="1" x14ac:dyDescent="0.35">
      <c r="A114" s="4936"/>
      <c r="B114" s="4951"/>
      <c r="C114" s="4958"/>
      <c r="D114" s="945" t="s">
        <v>309</v>
      </c>
      <c r="E114" s="924"/>
      <c r="F114" s="925" t="s">
        <v>16</v>
      </c>
      <c r="G114" s="926" t="s">
        <v>310</v>
      </c>
      <c r="H114" s="632"/>
      <c r="I114" s="916"/>
      <c r="J114" s="916"/>
      <c r="K114" s="916"/>
      <c r="L114" s="917"/>
      <c r="N114" s="914"/>
    </row>
    <row r="115" spans="1:14" ht="18" customHeight="1" x14ac:dyDescent="0.35">
      <c r="A115" s="4936"/>
      <c r="B115" s="4951"/>
      <c r="C115" s="4971"/>
      <c r="D115" s="944" t="s">
        <v>311</v>
      </c>
      <c r="E115" s="932"/>
      <c r="F115" s="933" t="s">
        <v>16</v>
      </c>
      <c r="G115" s="934" t="s">
        <v>312</v>
      </c>
      <c r="H115" s="632"/>
      <c r="I115" s="920"/>
      <c r="J115" s="920"/>
      <c r="K115" s="920"/>
      <c r="L115" s="921"/>
      <c r="N115" s="922"/>
    </row>
    <row r="116" spans="1:14" ht="18" customHeight="1" thickBot="1" x14ac:dyDescent="0.4">
      <c r="A116" s="4936"/>
      <c r="B116" s="4962"/>
      <c r="C116" s="300" t="s">
        <v>313</v>
      </c>
      <c r="D116" s="726" t="s">
        <v>314</v>
      </c>
      <c r="E116" s="241"/>
      <c r="F116" s="242" t="s">
        <v>16</v>
      </c>
      <c r="G116" s="244" t="s">
        <v>315</v>
      </c>
      <c r="H116" s="632"/>
      <c r="I116" s="243"/>
      <c r="J116" s="243"/>
      <c r="K116" s="243"/>
      <c r="L116" s="484"/>
      <c r="N116" s="495"/>
    </row>
    <row r="117" spans="1:14" ht="18" customHeight="1" x14ac:dyDescent="0.35">
      <c r="A117" s="4936"/>
      <c r="B117" s="4961" t="s">
        <v>252</v>
      </c>
      <c r="C117" s="4965"/>
      <c r="D117" s="946" t="s">
        <v>316</v>
      </c>
      <c r="E117" s="947"/>
      <c r="F117" s="948" t="s">
        <v>16</v>
      </c>
      <c r="G117" s="949" t="s">
        <v>317</v>
      </c>
      <c r="H117" s="632"/>
      <c r="I117" s="957"/>
      <c r="J117" s="957"/>
      <c r="K117" s="957"/>
      <c r="L117" s="958"/>
      <c r="N117" s="974"/>
    </row>
    <row r="118" spans="1:14" ht="18" customHeight="1" thickBot="1" x14ac:dyDescent="0.4">
      <c r="A118" s="4936"/>
      <c r="B118" s="4962"/>
      <c r="C118" s="4970"/>
      <c r="D118" s="952" t="s">
        <v>318</v>
      </c>
      <c r="E118" s="928"/>
      <c r="F118" s="929" t="s">
        <v>16</v>
      </c>
      <c r="G118" s="930" t="s">
        <v>319</v>
      </c>
      <c r="H118" s="632"/>
      <c r="I118" s="918"/>
      <c r="J118" s="918"/>
      <c r="K118" s="918"/>
      <c r="L118" s="919"/>
      <c r="N118" s="915"/>
    </row>
    <row r="119" spans="1:14" s="76" customFormat="1" ht="18" customHeight="1" x14ac:dyDescent="0.35">
      <c r="A119" s="4936"/>
      <c r="B119" s="275"/>
      <c r="C119" s="1137" t="s">
        <v>50</v>
      </c>
      <c r="D119" s="749" t="s">
        <v>320</v>
      </c>
      <c r="E119" s="227"/>
      <c r="F119" s="95" t="s">
        <v>16</v>
      </c>
      <c r="G119" s="443" t="str">
        <f>G97&amp;" - "&amp;G95&amp;" + ("&amp;G96&amp;") + ("&amp;G101&amp;" + "&amp;G102&amp;") - ("&amp;G104&amp;" + "&amp;G105&amp;") + "&amp;G110&amp;" - "&amp;G113&amp;" - "&amp;G117&amp;" - "&amp;G118</f>
        <v>GG - FP + (GA + GB + GC + GD) + (GL + GJ + GK + GN + GO) - (GR + GS + GT) + HA - HE - HJ - HK</v>
      </c>
      <c r="H119" s="699"/>
      <c r="I119" s="255"/>
      <c r="J119" s="255"/>
      <c r="K119" s="255"/>
      <c r="L119" s="486"/>
      <c r="N119" s="464"/>
    </row>
    <row r="120" spans="1:14" s="76" customFormat="1" ht="18" customHeight="1" thickBot="1" x14ac:dyDescent="0.4">
      <c r="A120" s="4936"/>
      <c r="B120" s="277"/>
      <c r="C120" s="1138" t="s">
        <v>321</v>
      </c>
      <c r="D120" s="732" t="s">
        <v>322</v>
      </c>
      <c r="E120" s="105"/>
      <c r="F120" s="100" t="s">
        <v>21</v>
      </c>
      <c r="G120" s="444" t="str">
        <f>"["&amp;G119&amp;"]  /  "&amp;G75</f>
        <v>[GG - FP + (GA + GB + GC + GD) + (GL + GJ + GK + GN + GO) - (GR + GS + GT) + HA - HE - HJ - HK]  /  FL</v>
      </c>
      <c r="H120" s="699"/>
      <c r="I120" s="191"/>
      <c r="J120" s="191"/>
      <c r="K120" s="191"/>
      <c r="L120" s="482"/>
      <c r="N120" s="465"/>
    </row>
    <row r="121" spans="1:14" ht="18" customHeight="1" x14ac:dyDescent="0.35">
      <c r="A121" s="4936"/>
      <c r="B121" s="4961" t="s">
        <v>323</v>
      </c>
      <c r="C121" s="296"/>
      <c r="D121" s="750" t="s">
        <v>324</v>
      </c>
      <c r="E121" s="302"/>
      <c r="F121" s="303" t="s">
        <v>16</v>
      </c>
      <c r="G121" s="475" t="s">
        <v>28</v>
      </c>
      <c r="H121" s="632"/>
      <c r="I121" s="304"/>
      <c r="J121" s="304"/>
      <c r="K121" s="304"/>
      <c r="L121" s="487"/>
      <c r="N121" s="497"/>
    </row>
    <row r="122" spans="1:14" s="76" customFormat="1" ht="18" customHeight="1" thickBot="1" x14ac:dyDescent="0.4">
      <c r="A122" s="4937"/>
      <c r="B122" s="4952"/>
      <c r="C122" s="1142" t="s">
        <v>325</v>
      </c>
      <c r="D122" s="843" t="s">
        <v>326</v>
      </c>
      <c r="E122" s="217"/>
      <c r="F122" s="833" t="s">
        <v>21</v>
      </c>
      <c r="G122" s="844" t="str">
        <f>G121&amp;"  /  "&amp;G75</f>
        <v>HN  /  FL</v>
      </c>
      <c r="H122" s="699"/>
      <c r="I122" s="845"/>
      <c r="J122" s="845"/>
      <c r="K122" s="845"/>
      <c r="L122" s="846"/>
      <c r="N122" s="847"/>
    </row>
    <row r="123" spans="1:14" ht="15" customHeight="1" thickTop="1" x14ac:dyDescent="0.35">
      <c r="A123" s="69"/>
      <c r="B123" s="69"/>
      <c r="C123" s="69"/>
      <c r="D123" s="1"/>
      <c r="E123" s="42"/>
      <c r="F123" s="1"/>
      <c r="G123" s="1"/>
      <c r="I123" s="1"/>
      <c r="J123" s="1"/>
      <c r="K123" s="1"/>
      <c r="L123" s="1"/>
      <c r="N123" s="1"/>
    </row>
    <row r="124" spans="1:14" s="76" customFormat="1" ht="18" hidden="1" customHeight="1" outlineLevel="1" x14ac:dyDescent="0.35">
      <c r="A124" s="4990" t="s">
        <v>327</v>
      </c>
      <c r="B124" s="4996" t="s">
        <v>328</v>
      </c>
      <c r="C124" s="1263" t="s">
        <v>248</v>
      </c>
      <c r="D124" s="1264" t="s">
        <v>249</v>
      </c>
      <c r="E124" s="1265" t="s">
        <v>329</v>
      </c>
      <c r="F124" s="1265" t="s">
        <v>16</v>
      </c>
      <c r="G124" s="1266" t="str">
        <f>G90</f>
        <v>GG - FP + (GA + GB + GC + GD) - FQ - GE</v>
      </c>
      <c r="H124" s="699"/>
      <c r="I124" s="508"/>
      <c r="J124" s="508"/>
      <c r="K124" s="508"/>
      <c r="L124" s="509"/>
      <c r="N124" s="518"/>
    </row>
    <row r="125" spans="1:14" ht="18" hidden="1" customHeight="1" outlineLevel="1" x14ac:dyDescent="0.35">
      <c r="A125" s="4991"/>
      <c r="B125" s="4997"/>
      <c r="C125" s="4999" t="s">
        <v>330</v>
      </c>
      <c r="D125" s="1267" t="s">
        <v>331</v>
      </c>
      <c r="E125" s="1268" t="s">
        <v>332</v>
      </c>
      <c r="F125" s="1268" t="s">
        <v>16</v>
      </c>
      <c r="G125" s="1269" t="str">
        <f>"["&amp;G22&amp;"]  -  ["&amp;G22&amp;"]_1"</f>
        <v>[(BL + BN + BP + BR + BT) - (BM + BO + BQ + BS + BU)]  -  [(BL + BN + BP + BR + BT) - (BM + BO + BQ + BS + BU)]_1</v>
      </c>
      <c r="H125" s="632"/>
      <c r="I125" s="950"/>
      <c r="J125" s="950"/>
      <c r="K125" s="950"/>
      <c r="L125" s="951"/>
      <c r="N125" s="973"/>
    </row>
    <row r="126" spans="1:14" ht="18" hidden="1" customHeight="1" outlineLevel="1" x14ac:dyDescent="0.35">
      <c r="A126" s="4991"/>
      <c r="B126" s="4997"/>
      <c r="C126" s="5000"/>
      <c r="D126" s="1270" t="s">
        <v>333</v>
      </c>
      <c r="E126" s="1271" t="s">
        <v>334</v>
      </c>
      <c r="F126" s="1271" t="s">
        <v>16</v>
      </c>
      <c r="G126" s="1272" t="str">
        <f>"["&amp;G25&amp;"]  -  ["&amp;G25&amp;"]_1"</f>
        <v>[(BX + YS + BV + BZ + CB + CH) - (BW + BY + CA + CC + CI)]  -  [(BX + YS + BV + BZ + CB + CH) - (BW + BY + CA + CC + CI)]_1</v>
      </c>
      <c r="H126" s="632"/>
      <c r="I126" s="916"/>
      <c r="J126" s="916"/>
      <c r="K126" s="916"/>
      <c r="L126" s="917"/>
      <c r="N126" s="914"/>
    </row>
    <row r="127" spans="1:14" ht="18" hidden="1" customHeight="1" outlineLevel="1" x14ac:dyDescent="0.35">
      <c r="A127" s="4991"/>
      <c r="B127" s="4997"/>
      <c r="C127" s="5000"/>
      <c r="D127" s="1270" t="s">
        <v>335</v>
      </c>
      <c r="E127" s="1271" t="s">
        <v>336</v>
      </c>
      <c r="F127" s="1271" t="s">
        <v>16</v>
      </c>
      <c r="G127" s="1272" t="str">
        <f>"["&amp;G62&amp;"]  -  ["&amp;G62&amp;"]_1"</f>
        <v>[DX + DW + DY + DZ + EA + EB]  -  [DX + DW + DY + DZ + EA + EB]_1</v>
      </c>
      <c r="H127" s="632"/>
      <c r="I127" s="916"/>
      <c r="J127" s="916"/>
      <c r="K127" s="916"/>
      <c r="L127" s="917"/>
      <c r="N127" s="914"/>
    </row>
    <row r="128" spans="1:14" ht="18" hidden="1" customHeight="1" outlineLevel="1" x14ac:dyDescent="0.35">
      <c r="A128" s="4991"/>
      <c r="B128" s="4997"/>
      <c r="C128" s="5000"/>
      <c r="D128" s="1273" t="s">
        <v>337</v>
      </c>
      <c r="E128" s="1274" t="s">
        <v>338</v>
      </c>
      <c r="F128" s="1274" t="s">
        <v>16</v>
      </c>
      <c r="G128" s="1275" t="str">
        <f>C30&amp;"  -  "&amp;C30&amp;"_1"</f>
        <v>BFR_NET  -  BFR_NET_1</v>
      </c>
      <c r="H128" s="632"/>
      <c r="I128" s="961"/>
      <c r="J128" s="961"/>
      <c r="K128" s="961"/>
      <c r="L128" s="962"/>
      <c r="M128" s="632"/>
      <c r="N128" s="975"/>
    </row>
    <row r="129" spans="1:14" ht="18" hidden="1" customHeight="1" outlineLevel="1" x14ac:dyDescent="0.35">
      <c r="A129" s="4991"/>
      <c r="B129" s="4997"/>
      <c r="C129" s="5001"/>
      <c r="D129" s="1276" t="s">
        <v>339</v>
      </c>
      <c r="E129" s="1277" t="s">
        <v>340</v>
      </c>
      <c r="F129" s="1277" t="s">
        <v>16</v>
      </c>
      <c r="G129" s="1278" t="str">
        <f>"-FN"</f>
        <v>-FN</v>
      </c>
      <c r="H129" s="632"/>
      <c r="I129" s="920"/>
      <c r="J129" s="920"/>
      <c r="K129" s="920"/>
      <c r="L129" s="921"/>
      <c r="N129" s="922"/>
    </row>
    <row r="130" spans="1:14" s="76" customFormat="1" ht="18" hidden="1" customHeight="1" outlineLevel="1" x14ac:dyDescent="0.35">
      <c r="A130" s="4991"/>
      <c r="B130" s="4997"/>
      <c r="C130" s="1279" t="s">
        <v>341</v>
      </c>
      <c r="D130" s="1280" t="s">
        <v>342</v>
      </c>
      <c r="E130" s="1281" t="s">
        <v>343</v>
      </c>
      <c r="F130" s="1281" t="s">
        <v>16</v>
      </c>
      <c r="G130" s="1282" t="str">
        <f>G124&amp;"  -  ("&amp;G128&amp;" + "&amp;G129&amp;")"</f>
        <v>GG - FP + (GA + GB + GC + GD) - FQ - GE  -  (BFR_NET  -  BFR_NET_1 + -FN)</v>
      </c>
      <c r="H130" s="699"/>
      <c r="I130" s="263"/>
      <c r="J130" s="263"/>
      <c r="K130" s="263"/>
      <c r="L130" s="510"/>
      <c r="N130" s="519"/>
    </row>
    <row r="131" spans="1:14" ht="18" hidden="1" customHeight="1" outlineLevel="1" x14ac:dyDescent="0.35">
      <c r="A131" s="4991"/>
      <c r="B131" s="4997"/>
      <c r="C131" s="5002" t="s">
        <v>344</v>
      </c>
      <c r="D131" s="1267" t="s">
        <v>345</v>
      </c>
      <c r="E131" s="1268" t="s">
        <v>346</v>
      </c>
      <c r="F131" s="1268" t="s">
        <v>16</v>
      </c>
      <c r="G131" s="1269" t="str">
        <f>"-"&amp;G104</f>
        <v>-GR</v>
      </c>
      <c r="H131" s="632"/>
      <c r="I131" s="950"/>
      <c r="J131" s="950"/>
      <c r="K131" s="950"/>
      <c r="L131" s="951"/>
      <c r="N131" s="973"/>
    </row>
    <row r="132" spans="1:14" ht="18" hidden="1" customHeight="1" outlineLevel="1" x14ac:dyDescent="0.35">
      <c r="A132" s="4991"/>
      <c r="B132" s="4997"/>
      <c r="C132" s="5003"/>
      <c r="D132" s="1270" t="s">
        <v>347</v>
      </c>
      <c r="E132" s="1271" t="s">
        <v>348</v>
      </c>
      <c r="F132" s="1271" t="s">
        <v>16</v>
      </c>
      <c r="G132" s="1272" t="str">
        <f>"-"&amp;G118</f>
        <v>-HK</v>
      </c>
      <c r="H132" s="632"/>
      <c r="I132" s="916"/>
      <c r="J132" s="916"/>
      <c r="K132" s="916"/>
      <c r="L132" s="917"/>
      <c r="N132" s="914"/>
    </row>
    <row r="133" spans="1:14" ht="18" hidden="1" customHeight="1" outlineLevel="1" x14ac:dyDescent="0.35">
      <c r="A133" s="4991"/>
      <c r="B133" s="4997"/>
      <c r="C133" s="5003"/>
      <c r="D133" s="1270" t="s">
        <v>349</v>
      </c>
      <c r="E133" s="1271" t="s">
        <v>350</v>
      </c>
      <c r="F133" s="1271" t="s">
        <v>16</v>
      </c>
      <c r="G133" s="1272" t="str">
        <f>"-"&amp;G117</f>
        <v>-HJ</v>
      </c>
      <c r="H133" s="632"/>
      <c r="I133" s="916"/>
      <c r="J133" s="916"/>
      <c r="K133" s="916"/>
      <c r="L133" s="917"/>
      <c r="N133" s="914"/>
    </row>
    <row r="134" spans="1:14" ht="18" hidden="1" customHeight="1" outlineLevel="1" x14ac:dyDescent="0.35">
      <c r="A134" s="4991"/>
      <c r="B134" s="4997"/>
      <c r="C134" s="5003"/>
      <c r="D134" s="1270" t="s">
        <v>351</v>
      </c>
      <c r="E134" s="1271" t="s">
        <v>352</v>
      </c>
      <c r="F134" s="1271" t="s">
        <v>16</v>
      </c>
      <c r="G134" s="1272" t="str">
        <f>"-"&amp;"[(BZ + CB - (VB + UY + UZ + VN + VP))  -  (BZ + CB - (VB + UY + UZ + VN + VP))_1]  -  [(8K + Z2 + 8E)  -  (8K + Z2 + 8E)_1]"</f>
        <v>-[(BZ + CB - (VB + UY + UZ + VN + VP))  -  (BZ + CB - (VB + UY + UZ + VN + VP))_1]  -  [(8K + Z2 + 8E)  -  (8K + Z2 + 8E)_1]</v>
      </c>
      <c r="H134" s="632"/>
      <c r="I134" s="916"/>
      <c r="J134" s="916"/>
      <c r="K134" s="916"/>
      <c r="L134" s="917"/>
      <c r="N134" s="914"/>
    </row>
    <row r="135" spans="1:14" ht="18" hidden="1" customHeight="1" outlineLevel="1" x14ac:dyDescent="0.35">
      <c r="A135" s="4991"/>
      <c r="B135" s="4997"/>
      <c r="C135" s="5003"/>
      <c r="D135" s="1270" t="s">
        <v>353</v>
      </c>
      <c r="E135" s="1271" t="s">
        <v>354</v>
      </c>
      <c r="F135" s="1271" t="s">
        <v>16</v>
      </c>
      <c r="G135" s="1272" t="s">
        <v>355</v>
      </c>
      <c r="H135" s="632"/>
      <c r="I135" s="916"/>
      <c r="J135" s="916"/>
      <c r="K135" s="916"/>
      <c r="L135" s="917"/>
      <c r="N135" s="914"/>
    </row>
    <row r="136" spans="1:14" ht="18" hidden="1" customHeight="1" outlineLevel="1" x14ac:dyDescent="0.35">
      <c r="A136" s="4991"/>
      <c r="B136" s="4997"/>
      <c r="C136" s="5003"/>
      <c r="D136" s="1270" t="s">
        <v>356</v>
      </c>
      <c r="E136" s="1271" t="s">
        <v>357</v>
      </c>
      <c r="F136" s="1271" t="s">
        <v>16</v>
      </c>
      <c r="G136" s="1272" t="str">
        <f>"-"&amp;"(GE + GI + GS + GT + HE)"</f>
        <v>-(GE + GI + GS + GT + HE)</v>
      </c>
      <c r="H136" s="632"/>
      <c r="I136" s="916"/>
      <c r="J136" s="916"/>
      <c r="K136" s="916"/>
      <c r="L136" s="917"/>
      <c r="N136" s="914"/>
    </row>
    <row r="137" spans="1:14" ht="18" hidden="1" customHeight="1" outlineLevel="1" x14ac:dyDescent="0.35">
      <c r="A137" s="4991"/>
      <c r="B137" s="4997"/>
      <c r="C137" s="5004"/>
      <c r="D137" s="1276" t="s">
        <v>358</v>
      </c>
      <c r="E137" s="1277" t="s">
        <v>359</v>
      </c>
      <c r="F137" s="1277" t="s">
        <v>16</v>
      </c>
      <c r="G137" s="1278" t="s">
        <v>360</v>
      </c>
      <c r="H137" s="632"/>
      <c r="I137" s="920"/>
      <c r="J137" s="920"/>
      <c r="K137" s="920"/>
      <c r="L137" s="921"/>
      <c r="N137" s="922"/>
    </row>
    <row r="138" spans="1:14" ht="18" hidden="1" customHeight="1" outlineLevel="1" thickBot="1" x14ac:dyDescent="0.4">
      <c r="A138" s="4991"/>
      <c r="B138" s="4998"/>
      <c r="C138" s="1283" t="s">
        <v>361</v>
      </c>
      <c r="D138" s="1284" t="s">
        <v>362</v>
      </c>
      <c r="E138" s="1285" t="s">
        <v>363</v>
      </c>
      <c r="F138" s="1285" t="s">
        <v>16</v>
      </c>
      <c r="G138" s="1286" t="str">
        <f>E130&amp;" + "&amp;E131&amp;" + "&amp;E132&amp;" + "&amp;E133&amp;" + "&amp;E134&amp;" + "&amp;E135&amp;" + "&amp;E136&amp;" + "&amp;E137</f>
        <v>TF07 + TF08 + TF09 + TF10 + TF11 + TF12 + TF13 + TF14</v>
      </c>
      <c r="H138" s="632"/>
      <c r="I138" s="261"/>
      <c r="J138" s="261"/>
      <c r="K138" s="261"/>
      <c r="L138" s="511"/>
      <c r="N138" s="520"/>
    </row>
    <row r="139" spans="1:14" ht="18" hidden="1" customHeight="1" outlineLevel="1" x14ac:dyDescent="0.35">
      <c r="A139" s="4991"/>
      <c r="B139" s="5005" t="s">
        <v>364</v>
      </c>
      <c r="C139" s="5006" t="s">
        <v>365</v>
      </c>
      <c r="D139" s="1287" t="s">
        <v>366</v>
      </c>
      <c r="E139" s="1288" t="s">
        <v>367</v>
      </c>
      <c r="F139" s="1288" t="s">
        <v>16</v>
      </c>
      <c r="G139" s="1289" t="s">
        <v>368</v>
      </c>
      <c r="H139" s="632"/>
      <c r="I139" s="193"/>
      <c r="J139" s="193"/>
      <c r="K139" s="193"/>
      <c r="L139" s="512"/>
      <c r="N139" s="521" t="s">
        <v>369</v>
      </c>
    </row>
    <row r="140" spans="1:14" ht="18" hidden="1" customHeight="1" outlineLevel="1" x14ac:dyDescent="0.35">
      <c r="A140" s="4991"/>
      <c r="B140" s="4997"/>
      <c r="C140" s="5000"/>
      <c r="D140" s="1270" t="s">
        <v>370</v>
      </c>
      <c r="E140" s="1271" t="s">
        <v>371</v>
      </c>
      <c r="F140" s="1271" t="s">
        <v>16</v>
      </c>
      <c r="G140" s="1272" t="str">
        <f>"-"&amp;"(DZ - DZ_1)"</f>
        <v>-(DZ - DZ_1)</v>
      </c>
      <c r="H140" s="632"/>
      <c r="I140" s="916"/>
      <c r="J140" s="916"/>
      <c r="K140" s="916"/>
      <c r="L140" s="917"/>
      <c r="N140" s="914"/>
    </row>
    <row r="141" spans="1:14" ht="18" hidden="1" customHeight="1" outlineLevel="1" x14ac:dyDescent="0.35">
      <c r="A141" s="4991"/>
      <c r="B141" s="4997"/>
      <c r="C141" s="5000"/>
      <c r="D141" s="1270" t="s">
        <v>372</v>
      </c>
      <c r="E141" s="1271" t="s">
        <v>373</v>
      </c>
      <c r="F141" s="1271" t="s">
        <v>16</v>
      </c>
      <c r="G141" s="1272" t="str">
        <f>"-"&amp;"FN"</f>
        <v>-FN</v>
      </c>
      <c r="H141" s="632"/>
      <c r="I141" s="916"/>
      <c r="J141" s="916"/>
      <c r="K141" s="916"/>
      <c r="L141" s="917"/>
      <c r="N141" s="914"/>
    </row>
    <row r="142" spans="1:14" ht="18" hidden="1" customHeight="1" outlineLevel="1" x14ac:dyDescent="0.35">
      <c r="A142" s="4991"/>
      <c r="B142" s="4997"/>
      <c r="C142" s="5000"/>
      <c r="D142" s="1270" t="s">
        <v>374</v>
      </c>
      <c r="E142" s="1271" t="s">
        <v>375</v>
      </c>
      <c r="F142" s="1271" t="s">
        <v>16</v>
      </c>
      <c r="G142" s="1272" t="str">
        <f>"-"&amp;"HB"</f>
        <v>-HB</v>
      </c>
      <c r="H142" s="632"/>
      <c r="I142" s="916"/>
      <c r="J142" s="916"/>
      <c r="K142" s="916"/>
      <c r="L142" s="917"/>
      <c r="N142" s="914"/>
    </row>
    <row r="143" spans="1:14" ht="18" hidden="1" customHeight="1" outlineLevel="1" x14ac:dyDescent="0.35">
      <c r="A143" s="4991"/>
      <c r="B143" s="4997"/>
      <c r="C143" s="5001"/>
      <c r="D143" s="1276" t="s">
        <v>376</v>
      </c>
      <c r="E143" s="1277" t="s">
        <v>377</v>
      </c>
      <c r="F143" s="1277" t="s">
        <v>16</v>
      </c>
      <c r="G143" s="1278" t="str">
        <f>"-"&amp;"2E"</f>
        <v>-2E</v>
      </c>
      <c r="H143" s="632"/>
      <c r="I143" s="920"/>
      <c r="J143" s="920"/>
      <c r="K143" s="920"/>
      <c r="L143" s="921"/>
      <c r="N143" s="922"/>
    </row>
    <row r="144" spans="1:14" ht="18" hidden="1" customHeight="1" outlineLevel="1" thickBot="1" x14ac:dyDescent="0.4">
      <c r="A144" s="4991"/>
      <c r="B144" s="4998"/>
      <c r="C144" s="1283" t="s">
        <v>361</v>
      </c>
      <c r="D144" s="1284" t="s">
        <v>378</v>
      </c>
      <c r="E144" s="1285" t="s">
        <v>379</v>
      </c>
      <c r="F144" s="1285" t="s">
        <v>16</v>
      </c>
      <c r="G144" s="1286" t="str">
        <f>E139&amp;" + "&amp;E140&amp;" + "&amp;E141&amp;" + "&amp;E142&amp;" + "&amp;E143</f>
        <v>TF16 + TF17 + TF18 + TF19 + TF20</v>
      </c>
      <c r="H144" s="632"/>
      <c r="I144" s="261"/>
      <c r="J144" s="261"/>
      <c r="K144" s="261"/>
      <c r="L144" s="511"/>
      <c r="N144" s="520"/>
    </row>
    <row r="145" spans="1:14" ht="18" hidden="1" customHeight="1" outlineLevel="1" thickBot="1" x14ac:dyDescent="0.4">
      <c r="A145" s="4991"/>
      <c r="B145" s="5007" t="s">
        <v>380</v>
      </c>
      <c r="C145" s="5008"/>
      <c r="D145" s="1290" t="s">
        <v>381</v>
      </c>
      <c r="E145" s="1291" t="s">
        <v>382</v>
      </c>
      <c r="F145" s="1291" t="s">
        <v>16</v>
      </c>
      <c r="G145" s="1292" t="str">
        <f>E138&amp;" + "&amp;E144</f>
        <v>TF15 + TF21</v>
      </c>
      <c r="H145" s="632"/>
      <c r="I145" s="271"/>
      <c r="J145" s="271"/>
      <c r="K145" s="271"/>
      <c r="L145" s="513"/>
      <c r="N145" s="522"/>
    </row>
    <row r="146" spans="1:14" ht="18" hidden="1" customHeight="1" outlineLevel="1" x14ac:dyDescent="0.35">
      <c r="A146" s="4991"/>
      <c r="B146" s="5005" t="s">
        <v>383</v>
      </c>
      <c r="C146" s="5006" t="s">
        <v>384</v>
      </c>
      <c r="D146" s="1293" t="s">
        <v>385</v>
      </c>
      <c r="E146" s="1294" t="s">
        <v>386</v>
      </c>
      <c r="F146" s="1294" t="s">
        <v>16</v>
      </c>
      <c r="G146" s="1295" t="s">
        <v>387</v>
      </c>
      <c r="H146" s="632"/>
      <c r="I146" s="957"/>
      <c r="J146" s="957"/>
      <c r="K146" s="957"/>
      <c r="L146" s="958"/>
      <c r="N146" s="974"/>
    </row>
    <row r="147" spans="1:14" ht="18" hidden="1" customHeight="1" outlineLevel="1" x14ac:dyDescent="0.35">
      <c r="A147" s="4991"/>
      <c r="B147" s="4997"/>
      <c r="C147" s="5000"/>
      <c r="D147" s="1270" t="s">
        <v>388</v>
      </c>
      <c r="E147" s="1271" t="s">
        <v>389</v>
      </c>
      <c r="F147" s="1271" t="s">
        <v>16</v>
      </c>
      <c r="G147" s="1272" t="s">
        <v>390</v>
      </c>
      <c r="H147" s="632"/>
      <c r="I147" s="916"/>
      <c r="J147" s="916"/>
      <c r="K147" s="916"/>
      <c r="L147" s="917"/>
      <c r="N147" s="914"/>
    </row>
    <row r="148" spans="1:14" ht="18" hidden="1" customHeight="1" outlineLevel="1" x14ac:dyDescent="0.35">
      <c r="A148" s="4991"/>
      <c r="B148" s="4997"/>
      <c r="C148" s="5000"/>
      <c r="D148" s="1270" t="s">
        <v>391</v>
      </c>
      <c r="E148" s="1271" t="s">
        <v>392</v>
      </c>
      <c r="F148" s="1271" t="s">
        <v>16</v>
      </c>
      <c r="G148" s="1296" t="str">
        <f>"-"&amp;"ZE"</f>
        <v>-ZE</v>
      </c>
      <c r="H148" s="632"/>
      <c r="I148" s="916"/>
      <c r="J148" s="916"/>
      <c r="K148" s="916"/>
      <c r="L148" s="917"/>
      <c r="N148" s="914"/>
    </row>
    <row r="149" spans="1:14" ht="18" hidden="1" customHeight="1" outlineLevel="1" x14ac:dyDescent="0.35">
      <c r="A149" s="4991"/>
      <c r="B149" s="4997"/>
      <c r="C149" s="5000"/>
      <c r="D149" s="1270" t="s">
        <v>393</v>
      </c>
      <c r="E149" s="1271" t="s">
        <v>394</v>
      </c>
      <c r="F149" s="1271" t="s">
        <v>16</v>
      </c>
      <c r="G149" s="1272" t="s">
        <v>395</v>
      </c>
      <c r="H149" s="632"/>
      <c r="I149" s="916"/>
      <c r="J149" s="916"/>
      <c r="K149" s="916"/>
      <c r="L149" s="917"/>
      <c r="N149" s="914"/>
    </row>
    <row r="150" spans="1:14" ht="18" hidden="1" customHeight="1" outlineLevel="1" x14ac:dyDescent="0.35">
      <c r="A150" s="4991"/>
      <c r="B150" s="4997"/>
      <c r="C150" s="5000"/>
      <c r="D150" s="1270" t="s">
        <v>396</v>
      </c>
      <c r="E150" s="1271" t="s">
        <v>397</v>
      </c>
      <c r="F150" s="1271" t="s">
        <v>16</v>
      </c>
      <c r="G150" s="1272" t="s">
        <v>398</v>
      </c>
      <c r="H150" s="632"/>
      <c r="I150" s="916"/>
      <c r="J150" s="916"/>
      <c r="K150" s="916"/>
      <c r="L150" s="917"/>
      <c r="N150" s="914"/>
    </row>
    <row r="151" spans="1:14" ht="18" hidden="1" customHeight="1" outlineLevel="1" x14ac:dyDescent="0.35">
      <c r="A151" s="4991"/>
      <c r="B151" s="4997"/>
      <c r="C151" s="5000"/>
      <c r="D151" s="1270" t="s">
        <v>399</v>
      </c>
      <c r="E151" s="1271" t="s">
        <v>400</v>
      </c>
      <c r="F151" s="1271" t="s">
        <v>16</v>
      </c>
      <c r="G151" s="1272" t="str">
        <f>"-"&amp;"VK"</f>
        <v>-VK</v>
      </c>
      <c r="H151" s="632"/>
      <c r="I151" s="916"/>
      <c r="J151" s="916"/>
      <c r="K151" s="916"/>
      <c r="L151" s="917"/>
      <c r="N151" s="914"/>
    </row>
    <row r="152" spans="1:14" ht="18" hidden="1" customHeight="1" outlineLevel="1" x14ac:dyDescent="0.35">
      <c r="A152" s="4991"/>
      <c r="B152" s="4997"/>
      <c r="C152" s="5001"/>
      <c r="D152" s="1276" t="s">
        <v>401</v>
      </c>
      <c r="E152" s="1277" t="s">
        <v>402</v>
      </c>
      <c r="F152" s="1277" t="s">
        <v>16</v>
      </c>
      <c r="G152" s="1278" t="s">
        <v>403</v>
      </c>
      <c r="H152" s="632"/>
      <c r="I152" s="920"/>
      <c r="J152" s="920"/>
      <c r="K152" s="920"/>
      <c r="L152" s="921"/>
      <c r="N152" s="922"/>
    </row>
    <row r="153" spans="1:14" ht="18" hidden="1" customHeight="1" outlineLevel="1" thickBot="1" x14ac:dyDescent="0.4">
      <c r="A153" s="4991"/>
      <c r="B153" s="4998"/>
      <c r="C153" s="1297" t="s">
        <v>361</v>
      </c>
      <c r="D153" s="1284" t="s">
        <v>404</v>
      </c>
      <c r="E153" s="1285" t="s">
        <v>405</v>
      </c>
      <c r="F153" s="1285" t="s">
        <v>16</v>
      </c>
      <c r="G153" s="1286" t="str">
        <f>E146&amp;" + "&amp;E147&amp;" + "&amp;E148&amp;" + "&amp;E149&amp;" + "&amp;E150&amp;" + "&amp;E151&amp;" + "&amp;E152</f>
        <v>TF23 + TF24 + TF25 + TF26 + TF27 + TF28 + TF29</v>
      </c>
      <c r="H153" s="632"/>
      <c r="I153" s="261"/>
      <c r="J153" s="261"/>
      <c r="K153" s="261"/>
      <c r="L153" s="511"/>
      <c r="N153" s="520"/>
    </row>
    <row r="154" spans="1:14" ht="18" hidden="1" customHeight="1" outlineLevel="1" thickBot="1" x14ac:dyDescent="0.4">
      <c r="A154" s="4991"/>
      <c r="B154" s="1298" t="s">
        <v>406</v>
      </c>
      <c r="C154" s="1299"/>
      <c r="D154" s="1300" t="s">
        <v>407</v>
      </c>
      <c r="E154" s="1301" t="s">
        <v>408</v>
      </c>
      <c r="F154" s="1301" t="s">
        <v>16</v>
      </c>
      <c r="G154" s="1302" t="str">
        <f>E156&amp;" - ("&amp;E144&amp;" + "&amp;E153&amp;")"</f>
        <v>TF33 - (TF21 + TF30)</v>
      </c>
      <c r="H154" s="632"/>
      <c r="I154" s="269"/>
      <c r="J154" s="269"/>
      <c r="K154" s="269"/>
      <c r="L154" s="514"/>
      <c r="N154" s="523"/>
    </row>
    <row r="155" spans="1:14" ht="18" hidden="1" customHeight="1" outlineLevel="1" thickTop="1" x14ac:dyDescent="0.35">
      <c r="A155" s="4991"/>
      <c r="B155" s="5009" t="s">
        <v>409</v>
      </c>
      <c r="C155" s="1303" t="s">
        <v>410</v>
      </c>
      <c r="D155" s="1304" t="s">
        <v>411</v>
      </c>
      <c r="E155" s="1305" t="s">
        <v>412</v>
      </c>
      <c r="F155" s="1305" t="s">
        <v>16</v>
      </c>
      <c r="G155" s="1306" t="s">
        <v>413</v>
      </c>
      <c r="H155" s="632"/>
      <c r="I155" s="316"/>
      <c r="J155" s="316"/>
      <c r="K155" s="316"/>
      <c r="L155" s="515"/>
      <c r="N155" s="524"/>
    </row>
    <row r="156" spans="1:14" ht="18" hidden="1" customHeight="1" outlineLevel="1" x14ac:dyDescent="0.35">
      <c r="A156" s="4991"/>
      <c r="B156" s="4997"/>
      <c r="C156" s="5000" t="s">
        <v>414</v>
      </c>
      <c r="D156" s="1307" t="s">
        <v>415</v>
      </c>
      <c r="E156" s="1308" t="s">
        <v>416</v>
      </c>
      <c r="F156" s="1308" t="s">
        <v>16</v>
      </c>
      <c r="G156" s="1309" t="s">
        <v>417</v>
      </c>
      <c r="H156" s="632"/>
      <c r="I156" s="266"/>
      <c r="J156" s="266"/>
      <c r="K156" s="266"/>
      <c r="L156" s="516"/>
      <c r="N156" s="525"/>
    </row>
    <row r="157" spans="1:14" ht="18" hidden="1" customHeight="1" outlineLevel="1" x14ac:dyDescent="0.35">
      <c r="A157" s="4991"/>
      <c r="B157" s="4997"/>
      <c r="C157" s="5000"/>
      <c r="D157" s="1270" t="s">
        <v>418</v>
      </c>
      <c r="E157" s="1271" t="s">
        <v>419</v>
      </c>
      <c r="F157" s="1271" t="s">
        <v>16</v>
      </c>
      <c r="G157" s="1272" t="s">
        <v>420</v>
      </c>
      <c r="H157" s="632"/>
      <c r="I157" s="916"/>
      <c r="J157" s="916"/>
      <c r="K157" s="916"/>
      <c r="L157" s="917"/>
      <c r="N157" s="914"/>
    </row>
    <row r="158" spans="1:14" ht="18" hidden="1" customHeight="1" outlineLevel="1" x14ac:dyDescent="0.35">
      <c r="A158" s="4991"/>
      <c r="B158" s="4997"/>
      <c r="C158" s="5001"/>
      <c r="D158" s="1276" t="s">
        <v>421</v>
      </c>
      <c r="E158" s="1277" t="s">
        <v>422</v>
      </c>
      <c r="F158" s="1277" t="s">
        <v>16</v>
      </c>
      <c r="G158" s="1278" t="s">
        <v>423</v>
      </c>
      <c r="H158" s="632"/>
      <c r="I158" s="920"/>
      <c r="J158" s="920"/>
      <c r="K158" s="920"/>
      <c r="L158" s="921"/>
      <c r="N158" s="922"/>
    </row>
    <row r="159" spans="1:14" ht="18" hidden="1" customHeight="1" outlineLevel="1" thickBot="1" x14ac:dyDescent="0.4">
      <c r="A159" s="4992"/>
      <c r="B159" s="5010"/>
      <c r="C159" s="1310" t="s">
        <v>361</v>
      </c>
      <c r="D159" s="1311" t="s">
        <v>424</v>
      </c>
      <c r="E159" s="1312" t="s">
        <v>425</v>
      </c>
      <c r="F159" s="1312" t="s">
        <v>16</v>
      </c>
      <c r="G159" s="1313" t="s">
        <v>426</v>
      </c>
      <c r="H159" s="632"/>
      <c r="I159" s="314"/>
      <c r="J159" s="314"/>
      <c r="K159" s="314"/>
      <c r="L159" s="517"/>
      <c r="N159" s="526"/>
    </row>
    <row r="160" spans="1:14" ht="15" customHeight="1" collapsed="1" x14ac:dyDescent="0.35">
      <c r="A160" s="69"/>
      <c r="B160" s="69"/>
      <c r="C160" s="69"/>
      <c r="D160" s="1"/>
      <c r="E160" s="42"/>
      <c r="F160" s="1"/>
      <c r="G160" s="1"/>
      <c r="I160" s="1"/>
      <c r="J160" s="1"/>
      <c r="K160" s="1"/>
      <c r="L160" s="1"/>
      <c r="N160" s="1"/>
    </row>
    <row r="161" spans="1:14" ht="18" customHeight="1" x14ac:dyDescent="0.35">
      <c r="A161" s="4935" t="s">
        <v>427</v>
      </c>
      <c r="B161" s="4950" t="s">
        <v>213</v>
      </c>
      <c r="C161" s="4960" t="s">
        <v>428</v>
      </c>
      <c r="D161" s="963" t="s">
        <v>429</v>
      </c>
      <c r="E161" s="964"/>
      <c r="F161" s="1126" t="s">
        <v>16</v>
      </c>
      <c r="G161" s="973" t="s">
        <v>430</v>
      </c>
      <c r="H161" s="632"/>
      <c r="I161" s="950"/>
      <c r="J161" s="950"/>
      <c r="K161" s="950"/>
      <c r="L161" s="951"/>
      <c r="N161" s="973"/>
    </row>
    <row r="162" spans="1:14" ht="18" customHeight="1" x14ac:dyDescent="0.35">
      <c r="A162" s="4936"/>
      <c r="B162" s="4951"/>
      <c r="C162" s="4946"/>
      <c r="D162" s="965" t="s">
        <v>431</v>
      </c>
      <c r="E162" s="966"/>
      <c r="F162" s="1127" t="s">
        <v>16</v>
      </c>
      <c r="G162" s="1147" t="s">
        <v>432</v>
      </c>
      <c r="H162" s="632"/>
      <c r="I162" s="916"/>
      <c r="J162" s="916"/>
      <c r="K162" s="916"/>
      <c r="L162" s="917"/>
      <c r="N162" s="914"/>
    </row>
    <row r="163" spans="1:14" ht="18" customHeight="1" thickBot="1" x14ac:dyDescent="0.4">
      <c r="A163" s="4936"/>
      <c r="B163" s="4951"/>
      <c r="C163" s="4947"/>
      <c r="D163" s="865" t="s">
        <v>428</v>
      </c>
      <c r="E163" s="849"/>
      <c r="F163" s="850" t="s">
        <v>21</v>
      </c>
      <c r="G163" s="1143" t="s">
        <v>433</v>
      </c>
      <c r="H163" s="632"/>
      <c r="I163" s="851"/>
      <c r="J163" s="851"/>
      <c r="K163" s="851"/>
      <c r="L163" s="852"/>
      <c r="N163" s="853"/>
    </row>
    <row r="164" spans="1:14" ht="18" customHeight="1" x14ac:dyDescent="0.35">
      <c r="A164" s="4936"/>
      <c r="B164" s="4951"/>
      <c r="C164" s="4948" t="s">
        <v>434</v>
      </c>
      <c r="D164" s="965" t="s">
        <v>429</v>
      </c>
      <c r="E164" s="966"/>
      <c r="F164" s="925" t="s">
        <v>16</v>
      </c>
      <c r="G164" s="926" t="s">
        <v>435</v>
      </c>
      <c r="H164" s="632"/>
      <c r="I164" s="916"/>
      <c r="J164" s="916"/>
      <c r="K164" s="916"/>
      <c r="L164" s="917"/>
      <c r="N164" s="914"/>
    </row>
    <row r="165" spans="1:14" ht="18" customHeight="1" x14ac:dyDescent="0.35">
      <c r="A165" s="4936"/>
      <c r="B165" s="4951"/>
      <c r="C165" s="4946"/>
      <c r="D165" s="965" t="s">
        <v>436</v>
      </c>
      <c r="E165" s="966"/>
      <c r="F165" s="925" t="s">
        <v>16</v>
      </c>
      <c r="G165" s="926" t="s">
        <v>437</v>
      </c>
      <c r="H165" s="632"/>
      <c r="I165" s="916"/>
      <c r="J165" s="916"/>
      <c r="K165" s="916"/>
      <c r="L165" s="917"/>
      <c r="N165" s="914"/>
    </row>
    <row r="166" spans="1:14" ht="18" customHeight="1" thickBot="1" x14ac:dyDescent="0.4">
      <c r="A166" s="4936"/>
      <c r="B166" s="4951"/>
      <c r="C166" s="4947"/>
      <c r="D166" s="865" t="s">
        <v>438</v>
      </c>
      <c r="E166" s="849"/>
      <c r="F166" s="850" t="s">
        <v>21</v>
      </c>
      <c r="G166" s="1143" t="s">
        <v>439</v>
      </c>
      <c r="H166" s="632"/>
      <c r="I166" s="851"/>
      <c r="J166" s="851"/>
      <c r="K166" s="851"/>
      <c r="L166" s="852"/>
      <c r="N166" s="853"/>
    </row>
    <row r="167" spans="1:14" ht="18" customHeight="1" x14ac:dyDescent="0.35">
      <c r="A167" s="4936"/>
      <c r="B167" s="4951"/>
      <c r="C167" s="4948" t="s">
        <v>440</v>
      </c>
      <c r="D167" s="963" t="s">
        <v>441</v>
      </c>
      <c r="E167" s="964"/>
      <c r="F167" s="948" t="s">
        <v>16</v>
      </c>
      <c r="G167" s="949" t="s">
        <v>442</v>
      </c>
      <c r="H167" s="632"/>
      <c r="I167" s="950"/>
      <c r="J167" s="950"/>
      <c r="K167" s="950"/>
      <c r="L167" s="951"/>
      <c r="N167" s="973"/>
    </row>
    <row r="168" spans="1:14" ht="18" customHeight="1" x14ac:dyDescent="0.35">
      <c r="A168" s="4936"/>
      <c r="B168" s="4951"/>
      <c r="C168" s="4946"/>
      <c r="D168" s="965" t="s">
        <v>443</v>
      </c>
      <c r="E168" s="966"/>
      <c r="F168" s="925" t="s">
        <v>16</v>
      </c>
      <c r="G168" s="926" t="s">
        <v>444</v>
      </c>
      <c r="H168" s="632"/>
      <c r="I168" s="916"/>
      <c r="J168" s="916"/>
      <c r="K168" s="916"/>
      <c r="L168" s="917"/>
      <c r="N168" s="914"/>
    </row>
    <row r="169" spans="1:14" ht="18" customHeight="1" thickBot="1" x14ac:dyDescent="0.4">
      <c r="A169" s="4936"/>
      <c r="B169" s="4951"/>
      <c r="C169" s="4947"/>
      <c r="D169" s="865" t="s">
        <v>445</v>
      </c>
      <c r="E169" s="849"/>
      <c r="F169" s="850" t="s">
        <v>21</v>
      </c>
      <c r="G169" s="1143" t="s">
        <v>446</v>
      </c>
      <c r="H169" s="632"/>
      <c r="I169" s="851"/>
      <c r="J169" s="851"/>
      <c r="K169" s="851"/>
      <c r="L169" s="852"/>
      <c r="N169" s="853"/>
    </row>
    <row r="170" spans="1:14" ht="18" customHeight="1" x14ac:dyDescent="0.35">
      <c r="A170" s="4936"/>
      <c r="B170" s="4951"/>
      <c r="C170" s="4948" t="s">
        <v>447</v>
      </c>
      <c r="D170" s="963" t="s">
        <v>448</v>
      </c>
      <c r="E170" s="964"/>
      <c r="F170" s="948" t="s">
        <v>16</v>
      </c>
      <c r="G170" s="949" t="s">
        <v>449</v>
      </c>
      <c r="H170" s="632"/>
      <c r="I170" s="950"/>
      <c r="J170" s="950"/>
      <c r="K170" s="950"/>
      <c r="L170" s="951"/>
      <c r="N170" s="973"/>
    </row>
    <row r="171" spans="1:14" ht="18" customHeight="1" x14ac:dyDescent="0.35">
      <c r="A171" s="4936"/>
      <c r="B171" s="4951"/>
      <c r="C171" s="4946"/>
      <c r="D171" s="965" t="s">
        <v>436</v>
      </c>
      <c r="E171" s="966"/>
      <c r="F171" s="925" t="s">
        <v>16</v>
      </c>
      <c r="G171" s="926" t="s">
        <v>437</v>
      </c>
      <c r="H171" s="632"/>
      <c r="I171" s="916"/>
      <c r="J171" s="916"/>
      <c r="K171" s="916"/>
      <c r="L171" s="917"/>
      <c r="N171" s="914"/>
    </row>
    <row r="172" spans="1:14" ht="18" customHeight="1" thickBot="1" x14ac:dyDescent="0.4">
      <c r="A172" s="4936"/>
      <c r="B172" s="4951"/>
      <c r="C172" s="4947"/>
      <c r="D172" s="865" t="s">
        <v>447</v>
      </c>
      <c r="E172" s="849"/>
      <c r="F172" s="850" t="s">
        <v>21</v>
      </c>
      <c r="G172" s="1143" t="s">
        <v>450</v>
      </c>
      <c r="H172" s="632"/>
      <c r="I172" s="851"/>
      <c r="J172" s="851"/>
      <c r="K172" s="851"/>
      <c r="L172" s="852"/>
      <c r="N172" s="853"/>
    </row>
    <row r="173" spans="1:14" ht="18" customHeight="1" x14ac:dyDescent="0.35">
      <c r="A173" s="4936"/>
      <c r="B173" s="4951"/>
      <c r="C173" s="4948" t="s">
        <v>451</v>
      </c>
      <c r="D173" s="963" t="s">
        <v>452</v>
      </c>
      <c r="E173" s="964"/>
      <c r="F173" s="948" t="s">
        <v>16</v>
      </c>
      <c r="G173" s="949" t="s">
        <v>453</v>
      </c>
      <c r="H173" s="632"/>
      <c r="I173" s="950"/>
      <c r="J173" s="950"/>
      <c r="K173" s="950"/>
      <c r="L173" s="951"/>
      <c r="N173" s="973"/>
    </row>
    <row r="174" spans="1:14" ht="18" customHeight="1" x14ac:dyDescent="0.35">
      <c r="A174" s="4936"/>
      <c r="B174" s="4951"/>
      <c r="C174" s="4946"/>
      <c r="D174" s="965" t="s">
        <v>431</v>
      </c>
      <c r="E174" s="966"/>
      <c r="F174" s="925" t="s">
        <v>16</v>
      </c>
      <c r="G174" s="1145" t="s">
        <v>432</v>
      </c>
      <c r="H174" s="632"/>
      <c r="I174" s="916"/>
      <c r="J174" s="916"/>
      <c r="K174" s="916"/>
      <c r="L174" s="917"/>
      <c r="N174" s="914"/>
    </row>
    <row r="175" spans="1:14" ht="18" customHeight="1" thickBot="1" x14ac:dyDescent="0.4">
      <c r="A175" s="4936"/>
      <c r="B175" s="4951"/>
      <c r="C175" s="4947"/>
      <c r="D175" s="865" t="s">
        <v>454</v>
      </c>
      <c r="E175" s="849"/>
      <c r="F175" s="850" t="s">
        <v>21</v>
      </c>
      <c r="G175" s="1143" t="s">
        <v>455</v>
      </c>
      <c r="H175" s="632"/>
      <c r="I175" s="857"/>
      <c r="J175" s="857"/>
      <c r="K175" s="857"/>
      <c r="L175" s="858"/>
      <c r="N175" s="859"/>
    </row>
    <row r="176" spans="1:14" ht="18" hidden="1" customHeight="1" x14ac:dyDescent="0.35">
      <c r="A176" s="4936"/>
      <c r="B176" s="4951"/>
      <c r="C176" s="4948" t="s">
        <v>456</v>
      </c>
      <c r="D176" s="963" t="s">
        <v>457</v>
      </c>
      <c r="E176" s="964"/>
      <c r="F176" s="948" t="s">
        <v>16</v>
      </c>
      <c r="G176" s="949" t="s">
        <v>458</v>
      </c>
      <c r="H176" s="632"/>
      <c r="I176" s="916"/>
      <c r="J176" s="916"/>
      <c r="K176" s="916"/>
      <c r="L176" s="917"/>
      <c r="N176" s="914"/>
    </row>
    <row r="177" spans="1:14" ht="18" hidden="1" customHeight="1" x14ac:dyDescent="0.35">
      <c r="A177" s="4936"/>
      <c r="B177" s="4951"/>
      <c r="C177" s="4946"/>
      <c r="D177" s="965" t="s">
        <v>431</v>
      </c>
      <c r="E177" s="966"/>
      <c r="F177" s="925" t="s">
        <v>16</v>
      </c>
      <c r="G177" s="1145" t="s">
        <v>432</v>
      </c>
      <c r="H177" s="632"/>
      <c r="I177" s="916"/>
      <c r="J177" s="916"/>
      <c r="K177" s="916"/>
      <c r="L177" s="917"/>
      <c r="N177" s="914"/>
    </row>
    <row r="178" spans="1:14" ht="18" hidden="1" customHeight="1" thickBot="1" x14ac:dyDescent="0.4">
      <c r="A178" s="4936"/>
      <c r="B178" s="4962"/>
      <c r="C178" s="4947"/>
      <c r="D178" s="866" t="s">
        <v>454</v>
      </c>
      <c r="E178" s="855"/>
      <c r="F178" s="856" t="s">
        <v>21</v>
      </c>
      <c r="G178" s="1144" t="s">
        <v>455</v>
      </c>
      <c r="H178" s="632"/>
      <c r="I178" s="857"/>
      <c r="J178" s="857"/>
      <c r="K178" s="857"/>
      <c r="L178" s="858"/>
      <c r="N178" s="859"/>
    </row>
    <row r="179" spans="1:14" ht="18" hidden="1" customHeight="1" thickTop="1" x14ac:dyDescent="0.35">
      <c r="A179" s="4936"/>
      <c r="B179" s="4951" t="s">
        <v>459</v>
      </c>
      <c r="C179" s="4946" t="s">
        <v>460</v>
      </c>
      <c r="D179" s="965" t="s">
        <v>431</v>
      </c>
      <c r="E179" s="966"/>
      <c r="F179" s="925" t="s">
        <v>16</v>
      </c>
      <c r="G179" s="1145" t="s">
        <v>432</v>
      </c>
      <c r="H179" s="632"/>
      <c r="I179" s="950"/>
      <c r="J179" s="950"/>
      <c r="K179" s="950"/>
      <c r="L179" s="951"/>
      <c r="N179" s="973"/>
    </row>
    <row r="180" spans="1:14" ht="18" hidden="1" customHeight="1" x14ac:dyDescent="0.35">
      <c r="A180" s="4936"/>
      <c r="B180" s="4951"/>
      <c r="C180" s="4946"/>
      <c r="D180" s="965" t="s">
        <v>461</v>
      </c>
      <c r="E180" s="966"/>
      <c r="F180" s="925" t="s">
        <v>16</v>
      </c>
      <c r="G180" s="1148" t="s">
        <v>211</v>
      </c>
      <c r="H180" s="632"/>
      <c r="I180" s="916"/>
      <c r="J180" s="916"/>
      <c r="K180" s="916"/>
      <c r="L180" s="917"/>
      <c r="N180" s="914"/>
    </row>
    <row r="181" spans="1:14" ht="18" hidden="1" customHeight="1" thickBot="1" x14ac:dyDescent="0.4">
      <c r="A181" s="4936"/>
      <c r="B181" s="4951"/>
      <c r="C181" s="4946"/>
      <c r="D181" s="866" t="s">
        <v>460</v>
      </c>
      <c r="E181" s="855"/>
      <c r="F181" s="856" t="s">
        <v>21</v>
      </c>
      <c r="G181" s="1144" t="s">
        <v>462</v>
      </c>
      <c r="H181" s="632"/>
      <c r="I181" s="857"/>
      <c r="J181" s="857"/>
      <c r="K181" s="857"/>
      <c r="L181" s="858"/>
      <c r="N181" s="859"/>
    </row>
    <row r="182" spans="1:14" ht="18" customHeight="1" x14ac:dyDescent="0.35">
      <c r="A182" s="4936"/>
      <c r="B182" s="4951" t="s">
        <v>463</v>
      </c>
      <c r="C182" s="4948" t="s">
        <v>464</v>
      </c>
      <c r="D182" s="967" t="s">
        <v>465</v>
      </c>
      <c r="E182" s="966"/>
      <c r="F182" s="925" t="s">
        <v>16</v>
      </c>
      <c r="G182" s="926" t="s">
        <v>466</v>
      </c>
      <c r="H182" s="632"/>
      <c r="I182" s="916"/>
      <c r="J182" s="916"/>
      <c r="K182" s="916"/>
      <c r="L182" s="917"/>
      <c r="N182" s="914"/>
    </row>
    <row r="183" spans="1:14" ht="18" customHeight="1" x14ac:dyDescent="0.35">
      <c r="A183" s="4936"/>
      <c r="B183" s="4951"/>
      <c r="C183" s="4946"/>
      <c r="D183" s="967" t="s">
        <v>467</v>
      </c>
      <c r="E183" s="966"/>
      <c r="F183" s="925" t="s">
        <v>16</v>
      </c>
      <c r="G183" s="926" t="s">
        <v>468</v>
      </c>
      <c r="H183" s="632"/>
      <c r="I183" s="916"/>
      <c r="J183" s="916"/>
      <c r="K183" s="916"/>
      <c r="L183" s="917"/>
      <c r="N183" s="914"/>
    </row>
    <row r="184" spans="1:14" ht="18" customHeight="1" thickBot="1" x14ac:dyDescent="0.4">
      <c r="A184" s="4936"/>
      <c r="B184" s="4951"/>
      <c r="C184" s="4947"/>
      <c r="D184" s="848" t="s">
        <v>464</v>
      </c>
      <c r="E184" s="849"/>
      <c r="F184" s="850" t="s">
        <v>21</v>
      </c>
      <c r="G184" s="1143" t="s">
        <v>469</v>
      </c>
      <c r="H184" s="632"/>
      <c r="I184" s="851"/>
      <c r="J184" s="851"/>
      <c r="K184" s="851"/>
      <c r="L184" s="852"/>
      <c r="N184" s="853"/>
    </row>
    <row r="185" spans="1:14" ht="18" hidden="1" customHeight="1" x14ac:dyDescent="0.35">
      <c r="A185" s="4936"/>
      <c r="B185" s="4951"/>
      <c r="C185" s="4948" t="s">
        <v>470</v>
      </c>
      <c r="D185" s="968" t="s">
        <v>471</v>
      </c>
      <c r="E185" s="964"/>
      <c r="F185" s="948" t="s">
        <v>16</v>
      </c>
      <c r="G185" s="1146" t="s">
        <v>472</v>
      </c>
      <c r="H185" s="632"/>
      <c r="I185" s="950"/>
      <c r="J185" s="950"/>
      <c r="K185" s="950"/>
      <c r="L185" s="951"/>
      <c r="N185" s="973"/>
    </row>
    <row r="186" spans="1:14" ht="18" hidden="1" customHeight="1" x14ac:dyDescent="0.35">
      <c r="A186" s="4936"/>
      <c r="B186" s="4951"/>
      <c r="C186" s="4946"/>
      <c r="D186" s="967" t="s">
        <v>473</v>
      </c>
      <c r="E186" s="966"/>
      <c r="F186" s="925" t="s">
        <v>16</v>
      </c>
      <c r="G186" s="1145" t="s">
        <v>474</v>
      </c>
      <c r="H186" s="632"/>
      <c r="I186" s="916"/>
      <c r="J186" s="916"/>
      <c r="K186" s="916"/>
      <c r="L186" s="917"/>
      <c r="N186" s="914"/>
    </row>
    <row r="187" spans="1:14" ht="18" hidden="1" customHeight="1" thickBot="1" x14ac:dyDescent="0.4">
      <c r="A187" s="4936"/>
      <c r="B187" s="4951"/>
      <c r="C187" s="4947"/>
      <c r="D187" s="848" t="s">
        <v>470</v>
      </c>
      <c r="E187" s="849"/>
      <c r="F187" s="850" t="s">
        <v>21</v>
      </c>
      <c r="G187" s="1143" t="s">
        <v>475</v>
      </c>
      <c r="H187" s="632"/>
      <c r="I187" s="851"/>
      <c r="J187" s="851"/>
      <c r="K187" s="851"/>
      <c r="L187" s="852"/>
      <c r="N187" s="853"/>
    </row>
    <row r="188" spans="1:14" ht="18" hidden="1" customHeight="1" x14ac:dyDescent="0.35">
      <c r="A188" s="4936"/>
      <c r="B188" s="4951"/>
      <c r="C188" s="4948" t="s">
        <v>476</v>
      </c>
      <c r="D188" s="968" t="s">
        <v>477</v>
      </c>
      <c r="E188" s="964"/>
      <c r="F188" s="948" t="s">
        <v>16</v>
      </c>
      <c r="G188" s="1146" t="s">
        <v>478</v>
      </c>
      <c r="H188" s="632"/>
      <c r="I188" s="950"/>
      <c r="J188" s="950"/>
      <c r="K188" s="950"/>
      <c r="L188" s="951"/>
      <c r="N188" s="973"/>
    </row>
    <row r="189" spans="1:14" ht="18" hidden="1" customHeight="1" x14ac:dyDescent="0.35">
      <c r="A189" s="4936"/>
      <c r="B189" s="4951"/>
      <c r="C189" s="4946"/>
      <c r="D189" s="967" t="s">
        <v>479</v>
      </c>
      <c r="E189" s="966"/>
      <c r="F189" s="925" t="s">
        <v>16</v>
      </c>
      <c r="G189" s="1145" t="s">
        <v>480</v>
      </c>
      <c r="H189" s="632"/>
      <c r="I189" s="916"/>
      <c r="J189" s="916"/>
      <c r="K189" s="916"/>
      <c r="L189" s="917"/>
      <c r="N189" s="914"/>
    </row>
    <row r="190" spans="1:14" ht="18" hidden="1" customHeight="1" thickBot="1" x14ac:dyDescent="0.4">
      <c r="A190" s="4936"/>
      <c r="B190" s="4952"/>
      <c r="C190" s="4949"/>
      <c r="D190" s="854" t="s">
        <v>476</v>
      </c>
      <c r="E190" s="855"/>
      <c r="F190" s="856" t="s">
        <v>21</v>
      </c>
      <c r="G190" s="1144" t="s">
        <v>481</v>
      </c>
      <c r="H190" s="632"/>
      <c r="I190" s="857"/>
      <c r="J190" s="857"/>
      <c r="K190" s="857"/>
      <c r="L190" s="858"/>
      <c r="N190" s="859"/>
    </row>
    <row r="191" spans="1:14" ht="18" hidden="1" customHeight="1" thickTop="1" x14ac:dyDescent="0.35">
      <c r="A191" s="4936"/>
      <c r="B191" s="4956" t="s">
        <v>482</v>
      </c>
      <c r="C191" s="4945" t="s">
        <v>483</v>
      </c>
      <c r="D191" s="965" t="s">
        <v>484</v>
      </c>
      <c r="E191" s="966"/>
      <c r="F191" s="925" t="s">
        <v>16</v>
      </c>
      <c r="G191" s="926" t="s">
        <v>485</v>
      </c>
      <c r="H191" s="632"/>
      <c r="I191" s="916"/>
      <c r="J191" s="916"/>
      <c r="K191" s="916"/>
      <c r="L191" s="917"/>
      <c r="N191" s="914"/>
    </row>
    <row r="192" spans="1:14" ht="18" hidden="1" customHeight="1" x14ac:dyDescent="0.35">
      <c r="A192" s="4936"/>
      <c r="B192" s="4951"/>
      <c r="C192" s="4946"/>
      <c r="D192" s="965" t="s">
        <v>486</v>
      </c>
      <c r="E192" s="966"/>
      <c r="F192" s="925" t="s">
        <v>16</v>
      </c>
      <c r="G192" s="1145" t="s">
        <v>236</v>
      </c>
      <c r="H192" s="632"/>
      <c r="I192" s="916"/>
      <c r="J192" s="916"/>
      <c r="K192" s="916"/>
      <c r="L192" s="917"/>
      <c r="N192" s="914"/>
    </row>
    <row r="193" spans="1:14" ht="18" hidden="1" customHeight="1" thickBot="1" x14ac:dyDescent="0.4">
      <c r="A193" s="4936"/>
      <c r="B193" s="4951"/>
      <c r="C193" s="4947"/>
      <c r="D193" s="865" t="s">
        <v>487</v>
      </c>
      <c r="E193" s="849"/>
      <c r="F193" s="850" t="s">
        <v>21</v>
      </c>
      <c r="G193" s="1143" t="s">
        <v>488</v>
      </c>
      <c r="H193" s="632"/>
      <c r="I193" s="851"/>
      <c r="J193" s="851"/>
      <c r="K193" s="851"/>
      <c r="L193" s="852"/>
      <c r="N193" s="853"/>
    </row>
    <row r="194" spans="1:14" ht="18" hidden="1" customHeight="1" x14ac:dyDescent="0.35">
      <c r="A194" s="4936"/>
      <c r="B194" s="4951"/>
      <c r="C194" s="4948" t="s">
        <v>489</v>
      </c>
      <c r="D194" s="963" t="s">
        <v>490</v>
      </c>
      <c r="E194" s="964"/>
      <c r="F194" s="948" t="s">
        <v>16</v>
      </c>
      <c r="G194" s="1146" t="s">
        <v>491</v>
      </c>
      <c r="H194" s="632"/>
      <c r="I194" s="950"/>
      <c r="J194" s="950"/>
      <c r="K194" s="950"/>
      <c r="L194" s="951"/>
      <c r="N194" s="973"/>
    </row>
    <row r="195" spans="1:14" ht="18" hidden="1" customHeight="1" x14ac:dyDescent="0.35">
      <c r="A195" s="4936"/>
      <c r="B195" s="4951"/>
      <c r="C195" s="4946"/>
      <c r="D195" s="965" t="s">
        <v>486</v>
      </c>
      <c r="E195" s="966"/>
      <c r="F195" s="925" t="s">
        <v>16</v>
      </c>
      <c r="G195" s="1145" t="s">
        <v>236</v>
      </c>
      <c r="H195" s="632"/>
      <c r="I195" s="916"/>
      <c r="J195" s="916"/>
      <c r="K195" s="916"/>
      <c r="L195" s="917"/>
      <c r="N195" s="914"/>
    </row>
    <row r="196" spans="1:14" ht="18" hidden="1" customHeight="1" thickBot="1" x14ac:dyDescent="0.4">
      <c r="A196" s="4936"/>
      <c r="B196" s="4951"/>
      <c r="C196" s="4947"/>
      <c r="D196" s="865" t="s">
        <v>492</v>
      </c>
      <c r="E196" s="849"/>
      <c r="F196" s="850" t="s">
        <v>21</v>
      </c>
      <c r="G196" s="1143" t="s">
        <v>493</v>
      </c>
      <c r="H196" s="632"/>
      <c r="I196" s="851"/>
      <c r="J196" s="851"/>
      <c r="K196" s="851"/>
      <c r="L196" s="852"/>
      <c r="N196" s="853"/>
    </row>
    <row r="197" spans="1:14" ht="18" customHeight="1" x14ac:dyDescent="0.35">
      <c r="A197" s="4936"/>
      <c r="B197" s="4951"/>
      <c r="C197" s="4948" t="s">
        <v>494</v>
      </c>
      <c r="D197" s="963" t="s">
        <v>495</v>
      </c>
      <c r="E197" s="964"/>
      <c r="F197" s="948" t="s">
        <v>16</v>
      </c>
      <c r="G197" s="949" t="s">
        <v>496</v>
      </c>
      <c r="H197" s="632"/>
      <c r="I197" s="950"/>
      <c r="J197" s="950"/>
      <c r="K197" s="950"/>
      <c r="L197" s="951"/>
      <c r="N197" s="973"/>
    </row>
    <row r="198" spans="1:14" ht="18" customHeight="1" x14ac:dyDescent="0.35">
      <c r="A198" s="4936"/>
      <c r="B198" s="4951"/>
      <c r="C198" s="4946"/>
      <c r="D198" s="965" t="s">
        <v>486</v>
      </c>
      <c r="E198" s="966"/>
      <c r="F198" s="925" t="s">
        <v>16</v>
      </c>
      <c r="G198" s="1145" t="s">
        <v>236</v>
      </c>
      <c r="H198" s="632"/>
      <c r="I198" s="916"/>
      <c r="J198" s="916"/>
      <c r="K198" s="916"/>
      <c r="L198" s="917"/>
      <c r="N198" s="914"/>
    </row>
    <row r="199" spans="1:14" ht="18" customHeight="1" thickBot="1" x14ac:dyDescent="0.4">
      <c r="A199" s="4936"/>
      <c r="B199" s="4951"/>
      <c r="C199" s="4947"/>
      <c r="D199" s="865" t="s">
        <v>497</v>
      </c>
      <c r="E199" s="849"/>
      <c r="F199" s="850" t="s">
        <v>21</v>
      </c>
      <c r="G199" s="1143" t="s">
        <v>498</v>
      </c>
      <c r="H199" s="632"/>
      <c r="I199" s="851"/>
      <c r="J199" s="851"/>
      <c r="K199" s="851"/>
      <c r="L199" s="852"/>
      <c r="N199" s="853"/>
    </row>
    <row r="200" spans="1:14" ht="18" hidden="1" customHeight="1" x14ac:dyDescent="0.35">
      <c r="A200" s="4936"/>
      <c r="B200" s="4951"/>
      <c r="C200" s="4965" t="s">
        <v>499</v>
      </c>
      <c r="D200" s="963" t="s">
        <v>471</v>
      </c>
      <c r="E200" s="964"/>
      <c r="F200" s="948" t="s">
        <v>16</v>
      </c>
      <c r="G200" s="1146" t="s">
        <v>478</v>
      </c>
      <c r="H200" s="632"/>
      <c r="I200" s="950"/>
      <c r="J200" s="950"/>
      <c r="K200" s="950"/>
      <c r="L200" s="951"/>
      <c r="N200" s="973"/>
    </row>
    <row r="201" spans="1:14" ht="18" hidden="1" customHeight="1" x14ac:dyDescent="0.35">
      <c r="A201" s="4936"/>
      <c r="B201" s="4951"/>
      <c r="C201" s="4958"/>
      <c r="D201" s="965" t="s">
        <v>486</v>
      </c>
      <c r="E201" s="966"/>
      <c r="F201" s="925" t="s">
        <v>16</v>
      </c>
      <c r="G201" s="1145" t="s">
        <v>236</v>
      </c>
      <c r="H201" s="632"/>
      <c r="I201" s="916"/>
      <c r="J201" s="916"/>
      <c r="K201" s="916"/>
      <c r="L201" s="917"/>
      <c r="N201" s="914"/>
    </row>
    <row r="202" spans="1:14" ht="18" hidden="1" customHeight="1" thickBot="1" x14ac:dyDescent="0.4">
      <c r="A202" s="4937"/>
      <c r="B202" s="4952"/>
      <c r="C202" s="4959"/>
      <c r="D202" s="866" t="s">
        <v>500</v>
      </c>
      <c r="E202" s="855"/>
      <c r="F202" s="856" t="s">
        <v>21</v>
      </c>
      <c r="G202" s="1144" t="s">
        <v>501</v>
      </c>
      <c r="H202" s="632"/>
      <c r="I202" s="857"/>
      <c r="J202" s="857"/>
      <c r="K202" s="857"/>
      <c r="L202" s="858"/>
      <c r="N202" s="859"/>
    </row>
    <row r="203" spans="1:14" ht="15" customHeight="1" thickTop="1" x14ac:dyDescent="0.35">
      <c r="A203" s="4318"/>
      <c r="B203" s="4318"/>
      <c r="C203" s="4319"/>
      <c r="D203" s="4320"/>
      <c r="E203" s="4321"/>
      <c r="F203" s="4320"/>
      <c r="G203" s="4320"/>
      <c r="I203" s="4320"/>
      <c r="J203" s="4320"/>
      <c r="K203" s="4320"/>
      <c r="L203" s="4320"/>
      <c r="N203" s="4320"/>
    </row>
    <row r="204" spans="1:14" ht="18" customHeight="1" x14ac:dyDescent="0.35">
      <c r="A204" s="4935" t="s">
        <v>502</v>
      </c>
      <c r="B204" s="4950" t="s">
        <v>503</v>
      </c>
      <c r="C204" s="4960" t="s">
        <v>504</v>
      </c>
      <c r="D204" s="968" t="s">
        <v>505</v>
      </c>
      <c r="E204" s="964"/>
      <c r="F204" s="948" t="s">
        <v>16</v>
      </c>
      <c r="G204" s="949" t="s">
        <v>506</v>
      </c>
      <c r="H204" s="632"/>
      <c r="I204" s="950"/>
      <c r="J204" s="950"/>
      <c r="K204" s="950"/>
      <c r="L204" s="951"/>
      <c r="N204" s="973"/>
    </row>
    <row r="205" spans="1:14" ht="18" customHeight="1" x14ac:dyDescent="0.35">
      <c r="A205" s="4936"/>
      <c r="B205" s="4951"/>
      <c r="C205" s="4946"/>
      <c r="D205" s="967" t="s">
        <v>507</v>
      </c>
      <c r="E205" s="966"/>
      <c r="F205" s="925" t="s">
        <v>16</v>
      </c>
      <c r="G205" s="926" t="s">
        <v>508</v>
      </c>
      <c r="H205" s="632"/>
      <c r="I205" s="916"/>
      <c r="J205" s="916"/>
      <c r="K205" s="916"/>
      <c r="L205" s="917"/>
      <c r="N205" s="914"/>
    </row>
    <row r="206" spans="1:14" ht="18" customHeight="1" thickBot="1" x14ac:dyDescent="0.4">
      <c r="A206" s="4936"/>
      <c r="B206" s="4951"/>
      <c r="C206" s="4947"/>
      <c r="D206" s="848" t="s">
        <v>504</v>
      </c>
      <c r="E206" s="849"/>
      <c r="F206" s="850" t="s">
        <v>21</v>
      </c>
      <c r="G206" s="1143" t="s">
        <v>509</v>
      </c>
      <c r="H206" s="632"/>
      <c r="I206" s="851"/>
      <c r="J206" s="851"/>
      <c r="K206" s="851"/>
      <c r="L206" s="852"/>
      <c r="N206" s="853"/>
    </row>
    <row r="207" spans="1:14" ht="18" hidden="1" customHeight="1" x14ac:dyDescent="0.35">
      <c r="A207" s="4936"/>
      <c r="B207" s="4951"/>
      <c r="C207" s="4993" t="s">
        <v>510</v>
      </c>
      <c r="D207" s="968" t="s">
        <v>511</v>
      </c>
      <c r="E207" s="964"/>
      <c r="F207" s="948" t="s">
        <v>16</v>
      </c>
      <c r="G207" s="1149" t="s">
        <v>512</v>
      </c>
      <c r="H207" s="632"/>
      <c r="I207" s="950"/>
      <c r="J207" s="950"/>
      <c r="K207" s="950"/>
      <c r="L207" s="951"/>
      <c r="N207" s="973"/>
    </row>
    <row r="208" spans="1:14" ht="18" hidden="1" customHeight="1" x14ac:dyDescent="0.35">
      <c r="A208" s="4936"/>
      <c r="B208" s="4951"/>
      <c r="C208" s="4994"/>
      <c r="D208" s="967" t="s">
        <v>513</v>
      </c>
      <c r="E208" s="966"/>
      <c r="F208" s="925" t="s">
        <v>16</v>
      </c>
      <c r="G208" s="1148" t="s">
        <v>514</v>
      </c>
      <c r="H208" s="632"/>
      <c r="I208" s="916"/>
      <c r="J208" s="916"/>
      <c r="K208" s="916"/>
      <c r="L208" s="917"/>
      <c r="N208" s="914"/>
    </row>
    <row r="209" spans="1:14" ht="18" hidden="1" customHeight="1" thickBot="1" x14ac:dyDescent="0.4">
      <c r="A209" s="4936"/>
      <c r="B209" s="4951"/>
      <c r="C209" s="4995"/>
      <c r="D209" s="848" t="s">
        <v>510</v>
      </c>
      <c r="E209" s="849"/>
      <c r="F209" s="850" t="s">
        <v>21</v>
      </c>
      <c r="G209" s="1143" t="s">
        <v>515</v>
      </c>
      <c r="H209" s="632"/>
      <c r="I209" s="851"/>
      <c r="J209" s="851"/>
      <c r="K209" s="851"/>
      <c r="L209" s="852"/>
      <c r="N209" s="853"/>
    </row>
    <row r="210" spans="1:14" ht="18" hidden="1" customHeight="1" x14ac:dyDescent="0.35">
      <c r="A210" s="4936"/>
      <c r="B210" s="4951"/>
      <c r="C210" s="4993" t="s">
        <v>516</v>
      </c>
      <c r="D210" s="968" t="s">
        <v>517</v>
      </c>
      <c r="E210" s="964"/>
      <c r="F210" s="948" t="s">
        <v>16</v>
      </c>
      <c r="G210" s="949" t="s">
        <v>518</v>
      </c>
      <c r="H210" s="632"/>
      <c r="I210" s="950"/>
      <c r="J210" s="950"/>
      <c r="K210" s="950"/>
      <c r="L210" s="951"/>
      <c r="N210" s="973"/>
    </row>
    <row r="211" spans="1:14" ht="18" hidden="1" customHeight="1" x14ac:dyDescent="0.35">
      <c r="A211" s="4936"/>
      <c r="B211" s="4951"/>
      <c r="C211" s="4994"/>
      <c r="D211" s="967" t="s">
        <v>519</v>
      </c>
      <c r="E211" s="966"/>
      <c r="F211" s="925" t="s">
        <v>16</v>
      </c>
      <c r="G211" s="1145" t="s">
        <v>520</v>
      </c>
      <c r="H211" s="632"/>
      <c r="I211" s="916"/>
      <c r="J211" s="916"/>
      <c r="K211" s="916"/>
      <c r="L211" s="917"/>
      <c r="N211" s="914"/>
    </row>
    <row r="212" spans="1:14" ht="18" hidden="1" customHeight="1" thickBot="1" x14ac:dyDescent="0.4">
      <c r="A212" s="4936"/>
      <c r="B212" s="4951"/>
      <c r="C212" s="4995"/>
      <c r="D212" s="848" t="s">
        <v>521</v>
      </c>
      <c r="E212" s="849"/>
      <c r="F212" s="850" t="s">
        <v>21</v>
      </c>
      <c r="G212" s="1143" t="s">
        <v>522</v>
      </c>
      <c r="H212" s="632"/>
      <c r="I212" s="851"/>
      <c r="J212" s="851"/>
      <c r="K212" s="851"/>
      <c r="L212" s="852"/>
      <c r="N212" s="853"/>
    </row>
    <row r="213" spans="1:14" ht="18" hidden="1" customHeight="1" x14ac:dyDescent="0.35">
      <c r="A213" s="4936"/>
      <c r="B213" s="4951"/>
      <c r="C213" s="4993" t="s">
        <v>523</v>
      </c>
      <c r="D213" s="968" t="s">
        <v>524</v>
      </c>
      <c r="E213" s="964"/>
      <c r="F213" s="948" t="s">
        <v>16</v>
      </c>
      <c r="G213" s="1146" t="s">
        <v>432</v>
      </c>
      <c r="H213" s="632"/>
      <c r="I213" s="950"/>
      <c r="J213" s="950"/>
      <c r="K213" s="950"/>
      <c r="L213" s="951"/>
      <c r="N213" s="973"/>
    </row>
    <row r="214" spans="1:14" ht="18" hidden="1" customHeight="1" x14ac:dyDescent="0.35">
      <c r="A214" s="4936"/>
      <c r="B214" s="4951"/>
      <c r="C214" s="4994"/>
      <c r="D214" s="967" t="s">
        <v>525</v>
      </c>
      <c r="E214" s="966"/>
      <c r="F214" s="925" t="s">
        <v>16</v>
      </c>
      <c r="G214" s="926" t="s">
        <v>526</v>
      </c>
      <c r="H214" s="632"/>
      <c r="I214" s="916"/>
      <c r="J214" s="916"/>
      <c r="K214" s="916"/>
      <c r="L214" s="917"/>
      <c r="N214" s="914"/>
    </row>
    <row r="215" spans="1:14" ht="18" hidden="1" customHeight="1" thickBot="1" x14ac:dyDescent="0.4">
      <c r="A215" s="4936"/>
      <c r="B215" s="4951"/>
      <c r="C215" s="4995"/>
      <c r="D215" s="848" t="s">
        <v>527</v>
      </c>
      <c r="E215" s="849"/>
      <c r="F215" s="850" t="s">
        <v>21</v>
      </c>
      <c r="G215" s="1143" t="s">
        <v>528</v>
      </c>
      <c r="H215" s="632"/>
      <c r="I215" s="851"/>
      <c r="J215" s="851"/>
      <c r="K215" s="851"/>
      <c r="L215" s="852"/>
      <c r="N215" s="853"/>
    </row>
    <row r="216" spans="1:14" ht="18" hidden="1" customHeight="1" x14ac:dyDescent="0.35">
      <c r="A216" s="4936"/>
      <c r="B216" s="4951"/>
      <c r="C216" s="4965" t="s">
        <v>529</v>
      </c>
      <c r="D216" s="967" t="s">
        <v>530</v>
      </c>
      <c r="E216" s="966"/>
      <c r="F216" s="925" t="s">
        <v>16</v>
      </c>
      <c r="G216" s="926" t="s">
        <v>531</v>
      </c>
      <c r="H216" s="632"/>
      <c r="I216" s="916"/>
      <c r="J216" s="916"/>
      <c r="K216" s="916"/>
      <c r="L216" s="917"/>
      <c r="N216" s="914"/>
    </row>
    <row r="217" spans="1:14" ht="18" hidden="1" customHeight="1" x14ac:dyDescent="0.35">
      <c r="A217" s="4936"/>
      <c r="B217" s="4951"/>
      <c r="C217" s="4958"/>
      <c r="D217" s="967" t="s">
        <v>532</v>
      </c>
      <c r="E217" s="966"/>
      <c r="F217" s="925" t="s">
        <v>16</v>
      </c>
      <c r="G217" s="1145" t="s">
        <v>432</v>
      </c>
      <c r="H217" s="632"/>
      <c r="I217" s="916"/>
      <c r="J217" s="916"/>
      <c r="K217" s="916"/>
      <c r="L217" s="917"/>
      <c r="N217" s="914"/>
    </row>
    <row r="218" spans="1:14" ht="18" hidden="1" customHeight="1" thickBot="1" x14ac:dyDescent="0.4">
      <c r="A218" s="4937"/>
      <c r="B218" s="4952"/>
      <c r="C218" s="4959"/>
      <c r="D218" s="854" t="s">
        <v>533</v>
      </c>
      <c r="E218" s="855"/>
      <c r="F218" s="856" t="s">
        <v>21</v>
      </c>
      <c r="G218" s="1144" t="s">
        <v>534</v>
      </c>
      <c r="H218" s="632"/>
      <c r="I218" s="857"/>
      <c r="J218" s="857"/>
      <c r="K218" s="857"/>
      <c r="L218" s="858"/>
      <c r="N218" s="859"/>
    </row>
    <row r="219" spans="1:14" ht="15" customHeight="1" thickTop="1" x14ac:dyDescent="0.35">
      <c r="A219" s="4317"/>
      <c r="B219" s="4318"/>
      <c r="C219" s="4319"/>
      <c r="D219" s="4320"/>
      <c r="E219" s="4321"/>
      <c r="F219" s="4320"/>
      <c r="G219" s="4320"/>
      <c r="I219" s="4320"/>
      <c r="J219" s="4320"/>
      <c r="K219" s="4320"/>
      <c r="L219" s="4320"/>
      <c r="N219" s="4320"/>
    </row>
    <row r="220" spans="1:14" ht="18" customHeight="1" x14ac:dyDescent="0.35">
      <c r="A220" s="4935" t="s">
        <v>535</v>
      </c>
      <c r="B220" s="4950" t="s">
        <v>126</v>
      </c>
      <c r="C220" s="4960" t="s">
        <v>536</v>
      </c>
      <c r="D220" s="968" t="s">
        <v>537</v>
      </c>
      <c r="E220" s="971"/>
      <c r="F220" s="948" t="s">
        <v>16</v>
      </c>
      <c r="G220" s="1146" t="s">
        <v>538</v>
      </c>
      <c r="H220" s="632"/>
      <c r="I220" s="950"/>
      <c r="J220" s="950"/>
      <c r="K220" s="950"/>
      <c r="L220" s="951"/>
      <c r="N220" s="973"/>
    </row>
    <row r="221" spans="1:14" ht="18" customHeight="1" x14ac:dyDescent="0.35">
      <c r="A221" s="4936"/>
      <c r="B221" s="4951"/>
      <c r="C221" s="4946"/>
      <c r="D221" s="967" t="s">
        <v>532</v>
      </c>
      <c r="E221" s="972"/>
      <c r="F221" s="925" t="s">
        <v>16</v>
      </c>
      <c r="G221" s="1145" t="s">
        <v>432</v>
      </c>
      <c r="H221" s="632"/>
      <c r="I221" s="916"/>
      <c r="J221" s="916"/>
      <c r="K221" s="916"/>
      <c r="L221" s="917"/>
      <c r="N221" s="914"/>
    </row>
    <row r="222" spans="1:14" ht="18" customHeight="1" thickBot="1" x14ac:dyDescent="0.4">
      <c r="A222" s="4936"/>
      <c r="B222" s="4951"/>
      <c r="C222" s="4947"/>
      <c r="D222" s="848" t="s">
        <v>536</v>
      </c>
      <c r="E222" s="885"/>
      <c r="F222" s="850" t="s">
        <v>21</v>
      </c>
      <c r="G222" s="1143" t="s">
        <v>539</v>
      </c>
      <c r="H222" s="632"/>
      <c r="I222" s="851"/>
      <c r="J222" s="851"/>
      <c r="K222" s="851"/>
      <c r="L222" s="852"/>
      <c r="N222" s="853"/>
    </row>
    <row r="223" spans="1:14" ht="18" customHeight="1" x14ac:dyDescent="0.35">
      <c r="A223" s="4936"/>
      <c r="B223" s="4951"/>
      <c r="C223" s="4948" t="s">
        <v>540</v>
      </c>
      <c r="D223" s="968" t="s">
        <v>541</v>
      </c>
      <c r="E223" s="971"/>
      <c r="F223" s="948" t="s">
        <v>16</v>
      </c>
      <c r="G223" s="1146" t="s">
        <v>542</v>
      </c>
      <c r="H223" s="632"/>
      <c r="I223" s="950"/>
      <c r="J223" s="950"/>
      <c r="K223" s="950"/>
      <c r="L223" s="951"/>
      <c r="N223" s="973"/>
    </row>
    <row r="224" spans="1:14" ht="18" customHeight="1" x14ac:dyDescent="0.35">
      <c r="A224" s="4936"/>
      <c r="B224" s="4951"/>
      <c r="C224" s="4946"/>
      <c r="D224" s="967" t="s">
        <v>532</v>
      </c>
      <c r="E224" s="972"/>
      <c r="F224" s="925" t="s">
        <v>16</v>
      </c>
      <c r="G224" s="1145" t="s">
        <v>432</v>
      </c>
      <c r="H224" s="632"/>
      <c r="I224" s="916"/>
      <c r="J224" s="916"/>
      <c r="K224" s="916"/>
      <c r="L224" s="917"/>
      <c r="N224" s="914"/>
    </row>
    <row r="225" spans="1:14" ht="18" customHeight="1" thickBot="1" x14ac:dyDescent="0.4">
      <c r="A225" s="4936"/>
      <c r="B225" s="4952"/>
      <c r="C225" s="4949"/>
      <c r="D225" s="854" t="s">
        <v>540</v>
      </c>
      <c r="E225" s="886"/>
      <c r="F225" s="856" t="s">
        <v>21</v>
      </c>
      <c r="G225" s="1144" t="s">
        <v>543</v>
      </c>
      <c r="H225" s="632"/>
      <c r="I225" s="857"/>
      <c r="J225" s="857"/>
      <c r="K225" s="857"/>
      <c r="L225" s="858"/>
      <c r="N225" s="859"/>
    </row>
    <row r="226" spans="1:14" ht="18" customHeight="1" thickTop="1" x14ac:dyDescent="0.35">
      <c r="A226" s="4936"/>
      <c r="B226" s="4956" t="s">
        <v>544</v>
      </c>
      <c r="C226" s="4945" t="s">
        <v>545</v>
      </c>
      <c r="D226" s="967" t="s">
        <v>546</v>
      </c>
      <c r="E226" s="972"/>
      <c r="F226" s="925" t="s">
        <v>16</v>
      </c>
      <c r="G226" s="926" t="s">
        <v>547</v>
      </c>
      <c r="H226" s="632"/>
      <c r="I226" s="916"/>
      <c r="J226" s="916"/>
      <c r="K226" s="916"/>
      <c r="L226" s="917"/>
      <c r="N226" s="914"/>
    </row>
    <row r="227" spans="1:14" ht="18" customHeight="1" x14ac:dyDescent="0.35">
      <c r="A227" s="4936"/>
      <c r="B227" s="4951"/>
      <c r="C227" s="4946"/>
      <c r="D227" s="967" t="s">
        <v>548</v>
      </c>
      <c r="E227" s="972"/>
      <c r="F227" s="925" t="s">
        <v>16</v>
      </c>
      <c r="G227" s="926" t="s">
        <v>549</v>
      </c>
      <c r="H227" s="632"/>
      <c r="I227" s="916"/>
      <c r="J227" s="916"/>
      <c r="K227" s="916"/>
      <c r="L227" s="917"/>
      <c r="N227" s="914"/>
    </row>
    <row r="228" spans="1:14" ht="18" customHeight="1" thickBot="1" x14ac:dyDescent="0.4">
      <c r="A228" s="4936"/>
      <c r="B228" s="4951"/>
      <c r="C228" s="4947"/>
      <c r="D228" s="848" t="s">
        <v>550</v>
      </c>
      <c r="E228" s="885"/>
      <c r="F228" s="850" t="s">
        <v>21</v>
      </c>
      <c r="G228" s="1143" t="s">
        <v>551</v>
      </c>
      <c r="H228" s="632"/>
      <c r="I228" s="851"/>
      <c r="J228" s="851"/>
      <c r="K228" s="851"/>
      <c r="L228" s="852"/>
      <c r="N228" s="853"/>
    </row>
    <row r="229" spans="1:14" ht="18" hidden="1" customHeight="1" x14ac:dyDescent="0.35">
      <c r="A229" s="4936"/>
      <c r="B229" s="4951"/>
      <c r="C229" s="4948" t="s">
        <v>552</v>
      </c>
      <c r="D229" s="968" t="s">
        <v>553</v>
      </c>
      <c r="E229" s="971"/>
      <c r="F229" s="948" t="s">
        <v>16</v>
      </c>
      <c r="G229" s="949" t="s">
        <v>554</v>
      </c>
      <c r="H229" s="632"/>
      <c r="I229" s="950"/>
      <c r="J229" s="950"/>
      <c r="K229" s="950"/>
      <c r="L229" s="951"/>
      <c r="N229" s="973"/>
    </row>
    <row r="230" spans="1:14" ht="18" hidden="1" customHeight="1" x14ac:dyDescent="0.35">
      <c r="A230" s="4936"/>
      <c r="B230" s="4951"/>
      <c r="C230" s="4946"/>
      <c r="D230" s="967" t="s">
        <v>555</v>
      </c>
      <c r="E230" s="972"/>
      <c r="F230" s="925" t="s">
        <v>16</v>
      </c>
      <c r="G230" s="926" t="s">
        <v>549</v>
      </c>
      <c r="H230" s="632"/>
      <c r="I230" s="916"/>
      <c r="J230" s="916"/>
      <c r="K230" s="916"/>
      <c r="L230" s="917"/>
      <c r="N230" s="914"/>
    </row>
    <row r="231" spans="1:14" ht="18" hidden="1" customHeight="1" thickBot="1" x14ac:dyDescent="0.4">
      <c r="A231" s="4936"/>
      <c r="B231" s="4951"/>
      <c r="C231" s="4947"/>
      <c r="D231" s="848" t="s">
        <v>556</v>
      </c>
      <c r="E231" s="885"/>
      <c r="F231" s="850" t="s">
        <v>21</v>
      </c>
      <c r="G231" s="1143" t="s">
        <v>557</v>
      </c>
      <c r="H231" s="632"/>
      <c r="I231" s="851"/>
      <c r="J231" s="851"/>
      <c r="K231" s="851"/>
      <c r="L231" s="852"/>
      <c r="N231" s="853"/>
    </row>
    <row r="232" spans="1:14" ht="18" customHeight="1" x14ac:dyDescent="0.35">
      <c r="A232" s="4936"/>
      <c r="B232" s="4951"/>
      <c r="C232" s="4948" t="s">
        <v>558</v>
      </c>
      <c r="D232" s="968" t="s">
        <v>559</v>
      </c>
      <c r="E232" s="971"/>
      <c r="F232" s="948" t="s">
        <v>16</v>
      </c>
      <c r="G232" s="1146" t="s">
        <v>538</v>
      </c>
      <c r="H232" s="632"/>
      <c r="I232" s="950"/>
      <c r="J232" s="950"/>
      <c r="K232" s="950"/>
      <c r="L232" s="951"/>
      <c r="N232" s="973"/>
    </row>
    <row r="233" spans="1:14" ht="18" customHeight="1" x14ac:dyDescent="0.35">
      <c r="A233" s="4936"/>
      <c r="B233" s="4951"/>
      <c r="C233" s="4946"/>
      <c r="D233" s="967" t="s">
        <v>560</v>
      </c>
      <c r="E233" s="972"/>
      <c r="F233" s="925" t="s">
        <v>16</v>
      </c>
      <c r="G233" s="926" t="s">
        <v>561</v>
      </c>
      <c r="H233" s="632"/>
      <c r="I233" s="916"/>
      <c r="J233" s="916"/>
      <c r="K233" s="916"/>
      <c r="L233" s="917"/>
      <c r="N233" s="914"/>
    </row>
    <row r="234" spans="1:14" ht="18" customHeight="1" thickBot="1" x14ac:dyDescent="0.4">
      <c r="A234" s="4937"/>
      <c r="B234" s="4952"/>
      <c r="C234" s="4949"/>
      <c r="D234" s="854" t="s">
        <v>562</v>
      </c>
      <c r="E234" s="886"/>
      <c r="F234" s="856" t="s">
        <v>21</v>
      </c>
      <c r="G234" s="1144" t="s">
        <v>563</v>
      </c>
      <c r="H234" s="632"/>
      <c r="I234" s="857"/>
      <c r="J234" s="857"/>
      <c r="K234" s="857"/>
      <c r="L234" s="858"/>
      <c r="N234" s="859"/>
    </row>
    <row r="235" spans="1:14" ht="15" customHeight="1" thickTop="1" x14ac:dyDescent="0.35">
      <c r="A235" s="867"/>
      <c r="B235" s="69"/>
      <c r="C235" s="71"/>
      <c r="D235" s="1"/>
      <c r="E235" s="42"/>
      <c r="F235" s="1"/>
      <c r="G235" s="1"/>
      <c r="I235" s="1"/>
      <c r="J235" s="1"/>
      <c r="K235" s="1"/>
      <c r="L235" s="1"/>
      <c r="N235" s="1"/>
    </row>
    <row r="236" spans="1:14" ht="18" customHeight="1" x14ac:dyDescent="0.35">
      <c r="A236" s="4935" t="s">
        <v>564</v>
      </c>
      <c r="B236" s="4950" t="s">
        <v>565</v>
      </c>
      <c r="C236" s="4960" t="s">
        <v>566</v>
      </c>
      <c r="D236" s="968" t="s">
        <v>567</v>
      </c>
      <c r="E236" s="964"/>
      <c r="F236" s="948" t="s">
        <v>16</v>
      </c>
      <c r="G236" s="1146" t="s">
        <v>568</v>
      </c>
      <c r="H236" s="632"/>
      <c r="I236" s="950"/>
      <c r="J236" s="950"/>
      <c r="K236" s="950"/>
      <c r="L236" s="951"/>
      <c r="N236" s="973"/>
    </row>
    <row r="237" spans="1:14" ht="18" customHeight="1" x14ac:dyDescent="0.35">
      <c r="A237" s="4936"/>
      <c r="B237" s="4951"/>
      <c r="C237" s="4946"/>
      <c r="D237" s="967" t="s">
        <v>255</v>
      </c>
      <c r="E237" s="966"/>
      <c r="F237" s="925" t="s">
        <v>16</v>
      </c>
      <c r="G237" s="1145" t="s">
        <v>255</v>
      </c>
      <c r="H237" s="632"/>
      <c r="I237" s="916"/>
      <c r="J237" s="916"/>
      <c r="K237" s="916"/>
      <c r="L237" s="917"/>
      <c r="N237" s="914"/>
    </row>
    <row r="238" spans="1:14" ht="18" customHeight="1" thickBot="1" x14ac:dyDescent="0.4">
      <c r="A238" s="4936"/>
      <c r="B238" s="4951"/>
      <c r="C238" s="4947"/>
      <c r="D238" s="848" t="s">
        <v>569</v>
      </c>
      <c r="E238" s="849"/>
      <c r="F238" s="850" t="s">
        <v>21</v>
      </c>
      <c r="G238" s="1143" t="s">
        <v>570</v>
      </c>
      <c r="H238" s="632"/>
      <c r="I238" s="851"/>
      <c r="J238" s="851"/>
      <c r="K238" s="851"/>
      <c r="L238" s="852"/>
      <c r="N238" s="853"/>
    </row>
    <row r="239" spans="1:14" ht="18" customHeight="1" x14ac:dyDescent="0.35">
      <c r="A239" s="4936"/>
      <c r="B239" s="4951"/>
      <c r="C239" s="4948" t="s">
        <v>571</v>
      </c>
      <c r="D239" s="968" t="s">
        <v>572</v>
      </c>
      <c r="E239" s="964"/>
      <c r="F239" s="948" t="s">
        <v>16</v>
      </c>
      <c r="G239" s="1146" t="s">
        <v>573</v>
      </c>
      <c r="H239" s="632"/>
      <c r="I239" s="950"/>
      <c r="J239" s="950"/>
      <c r="K239" s="950"/>
      <c r="L239" s="951"/>
      <c r="N239" s="973"/>
    </row>
    <row r="240" spans="1:14" ht="18" customHeight="1" x14ac:dyDescent="0.35">
      <c r="A240" s="4936"/>
      <c r="B240" s="4951"/>
      <c r="C240" s="4946"/>
      <c r="D240" s="967" t="s">
        <v>255</v>
      </c>
      <c r="E240" s="966"/>
      <c r="F240" s="925" t="s">
        <v>16</v>
      </c>
      <c r="G240" s="1145" t="s">
        <v>255</v>
      </c>
      <c r="H240" s="632"/>
      <c r="I240" s="916"/>
      <c r="J240" s="916"/>
      <c r="K240" s="916"/>
      <c r="L240" s="917"/>
      <c r="N240" s="914"/>
    </row>
    <row r="241" spans="1:14" ht="18" customHeight="1" thickBot="1" x14ac:dyDescent="0.4">
      <c r="A241" s="4936"/>
      <c r="B241" s="4951"/>
      <c r="C241" s="4949"/>
      <c r="D241" s="860" t="s">
        <v>574</v>
      </c>
      <c r="E241" s="861"/>
      <c r="F241" s="856" t="s">
        <v>21</v>
      </c>
      <c r="G241" s="1144" t="s">
        <v>575</v>
      </c>
      <c r="H241" s="632"/>
      <c r="I241" s="862"/>
      <c r="J241" s="862"/>
      <c r="K241" s="862"/>
      <c r="L241" s="863"/>
      <c r="N241" s="864"/>
    </row>
    <row r="242" spans="1:14" ht="18" customHeight="1" thickTop="1" x14ac:dyDescent="0.35">
      <c r="A242" s="4936"/>
      <c r="B242" s="4956" t="s">
        <v>576</v>
      </c>
      <c r="C242" s="4945" t="s">
        <v>577</v>
      </c>
      <c r="D242" s="969" t="s">
        <v>578</v>
      </c>
      <c r="E242" s="970"/>
      <c r="F242" s="925" t="s">
        <v>16</v>
      </c>
      <c r="G242" s="926" t="s">
        <v>579</v>
      </c>
      <c r="H242" s="632"/>
      <c r="I242" s="979"/>
      <c r="J242" s="979"/>
      <c r="K242" s="979"/>
      <c r="L242" s="980"/>
      <c r="N242" s="981"/>
    </row>
    <row r="243" spans="1:14" ht="18" customHeight="1" x14ac:dyDescent="0.35">
      <c r="A243" s="4936"/>
      <c r="B243" s="4951"/>
      <c r="C243" s="4946"/>
      <c r="D243" s="967" t="s">
        <v>580</v>
      </c>
      <c r="E243" s="966"/>
      <c r="F243" s="925" t="s">
        <v>16</v>
      </c>
      <c r="G243" s="1145" t="s">
        <v>581</v>
      </c>
      <c r="H243" s="632"/>
      <c r="I243" s="916"/>
      <c r="J243" s="916"/>
      <c r="K243" s="916"/>
      <c r="L243" s="917"/>
      <c r="N243" s="914"/>
    </row>
    <row r="244" spans="1:14" ht="18" customHeight="1" thickBot="1" x14ac:dyDescent="0.4">
      <c r="A244" s="4936"/>
      <c r="B244" s="4951"/>
      <c r="C244" s="4947"/>
      <c r="D244" s="865" t="s">
        <v>582</v>
      </c>
      <c r="E244" s="849"/>
      <c r="F244" s="850" t="s">
        <v>21</v>
      </c>
      <c r="G244" s="1143" t="s">
        <v>583</v>
      </c>
      <c r="H244" s="632"/>
      <c r="I244" s="851"/>
      <c r="J244" s="851"/>
      <c r="K244" s="851"/>
      <c r="L244" s="852"/>
      <c r="N244" s="853"/>
    </row>
    <row r="245" spans="1:14" ht="18" hidden="1" customHeight="1" x14ac:dyDescent="0.35">
      <c r="A245" s="4936"/>
      <c r="B245" s="4951"/>
      <c r="C245" s="4948" t="s">
        <v>584</v>
      </c>
      <c r="D245" s="967" t="s">
        <v>578</v>
      </c>
      <c r="E245" s="964"/>
      <c r="F245" s="948" t="s">
        <v>16</v>
      </c>
      <c r="G245" s="926" t="s">
        <v>585</v>
      </c>
      <c r="H245" s="632"/>
      <c r="I245" s="950"/>
      <c r="J245" s="950"/>
      <c r="K245" s="950"/>
      <c r="L245" s="951"/>
      <c r="N245" s="973"/>
    </row>
    <row r="246" spans="1:14" ht="18" hidden="1" customHeight="1" x14ac:dyDescent="0.35">
      <c r="A246" s="4936"/>
      <c r="B246" s="4951"/>
      <c r="C246" s="4946"/>
      <c r="D246" s="967" t="s">
        <v>586</v>
      </c>
      <c r="E246" s="966"/>
      <c r="F246" s="925" t="s">
        <v>16</v>
      </c>
      <c r="G246" s="926" t="s">
        <v>587</v>
      </c>
      <c r="H246" s="632"/>
      <c r="I246" s="916"/>
      <c r="J246" s="916"/>
      <c r="K246" s="916"/>
      <c r="L246" s="917"/>
      <c r="N246" s="914"/>
    </row>
    <row r="247" spans="1:14" ht="18" hidden="1" customHeight="1" thickBot="1" x14ac:dyDescent="0.4">
      <c r="A247" s="4936"/>
      <c r="B247" s="4951"/>
      <c r="C247" s="4947"/>
      <c r="D247" s="865" t="s">
        <v>588</v>
      </c>
      <c r="E247" s="849"/>
      <c r="F247" s="850" t="s">
        <v>21</v>
      </c>
      <c r="G247" s="1143" t="s">
        <v>589</v>
      </c>
      <c r="H247" s="632"/>
      <c r="I247" s="851"/>
      <c r="J247" s="851"/>
      <c r="K247" s="851"/>
      <c r="L247" s="852"/>
      <c r="N247" s="853"/>
    </row>
    <row r="248" spans="1:14" ht="18" customHeight="1" x14ac:dyDescent="0.35">
      <c r="A248" s="4936"/>
      <c r="B248" s="4951"/>
      <c r="C248" s="4948" t="s">
        <v>590</v>
      </c>
      <c r="D248" s="967" t="s">
        <v>578</v>
      </c>
      <c r="E248" s="964"/>
      <c r="F248" s="948" t="s">
        <v>16</v>
      </c>
      <c r="G248" s="926" t="s">
        <v>591</v>
      </c>
      <c r="H248" s="632"/>
      <c r="I248" s="950"/>
      <c r="J248" s="950"/>
      <c r="K248" s="950"/>
      <c r="L248" s="951"/>
      <c r="N248" s="973"/>
    </row>
    <row r="249" spans="1:14" ht="18" customHeight="1" x14ac:dyDescent="0.35">
      <c r="A249" s="4936"/>
      <c r="B249" s="4951"/>
      <c r="C249" s="4946"/>
      <c r="D249" s="967" t="s">
        <v>592</v>
      </c>
      <c r="E249" s="966"/>
      <c r="F249" s="925" t="s">
        <v>16</v>
      </c>
      <c r="G249" s="1145" t="s">
        <v>491</v>
      </c>
      <c r="H249" s="632"/>
      <c r="I249" s="916"/>
      <c r="J249" s="916"/>
      <c r="K249" s="916"/>
      <c r="L249" s="917"/>
      <c r="N249" s="914"/>
    </row>
    <row r="250" spans="1:14" ht="18" customHeight="1" thickBot="1" x14ac:dyDescent="0.4">
      <c r="A250" s="4936"/>
      <c r="B250" s="4952"/>
      <c r="C250" s="4949"/>
      <c r="D250" s="854" t="s">
        <v>590</v>
      </c>
      <c r="E250" s="855"/>
      <c r="F250" s="856" t="s">
        <v>21</v>
      </c>
      <c r="G250" s="1144" t="s">
        <v>593</v>
      </c>
      <c r="H250" s="632"/>
      <c r="I250" s="857"/>
      <c r="J250" s="857"/>
      <c r="K250" s="857"/>
      <c r="L250" s="858"/>
      <c r="N250" s="859"/>
    </row>
    <row r="251" spans="1:14" ht="18" hidden="1" customHeight="1" thickTop="1" x14ac:dyDescent="0.35">
      <c r="A251" s="4936"/>
      <c r="B251" s="4951" t="s">
        <v>594</v>
      </c>
      <c r="C251" s="4945" t="s">
        <v>595</v>
      </c>
      <c r="D251" s="967" t="s">
        <v>596</v>
      </c>
      <c r="E251" s="966"/>
      <c r="F251" s="925" t="s">
        <v>16</v>
      </c>
      <c r="G251" s="1145" t="s">
        <v>520</v>
      </c>
      <c r="H251" s="632"/>
      <c r="I251" s="916"/>
      <c r="J251" s="916"/>
      <c r="K251" s="916"/>
      <c r="L251" s="917"/>
      <c r="N251" s="914"/>
    </row>
    <row r="252" spans="1:14" ht="18" hidden="1" customHeight="1" x14ac:dyDescent="0.35">
      <c r="A252" s="4936"/>
      <c r="B252" s="4951"/>
      <c r="C252" s="4946"/>
      <c r="D252" s="967" t="s">
        <v>320</v>
      </c>
      <c r="E252" s="966"/>
      <c r="F252" s="925" t="s">
        <v>16</v>
      </c>
      <c r="G252" s="1145" t="s">
        <v>50</v>
      </c>
      <c r="H252" s="632"/>
      <c r="I252" s="916"/>
      <c r="J252" s="916"/>
      <c r="K252" s="916"/>
      <c r="L252" s="917"/>
      <c r="N252" s="914"/>
    </row>
    <row r="253" spans="1:14" ht="18" hidden="1" customHeight="1" thickBot="1" x14ac:dyDescent="0.4">
      <c r="A253" s="4936"/>
      <c r="B253" s="4951"/>
      <c r="C253" s="4947"/>
      <c r="D253" s="848" t="s">
        <v>595</v>
      </c>
      <c r="E253" s="849"/>
      <c r="F253" s="850" t="s">
        <v>21</v>
      </c>
      <c r="G253" s="1143" t="s">
        <v>597</v>
      </c>
      <c r="H253" s="632"/>
      <c r="I253" s="851"/>
      <c r="J253" s="851"/>
      <c r="K253" s="851"/>
      <c r="L253" s="852"/>
      <c r="N253" s="853"/>
    </row>
    <row r="254" spans="1:14" ht="18" hidden="1" customHeight="1" x14ac:dyDescent="0.35">
      <c r="A254" s="4936"/>
      <c r="B254" s="4951"/>
      <c r="C254" s="4948" t="s">
        <v>598</v>
      </c>
      <c r="D254" s="968" t="s">
        <v>599</v>
      </c>
      <c r="E254" s="964"/>
      <c r="F254" s="948" t="s">
        <v>16</v>
      </c>
      <c r="G254" s="1146" t="s">
        <v>573</v>
      </c>
      <c r="H254" s="632"/>
      <c r="I254" s="950"/>
      <c r="J254" s="950"/>
      <c r="K254" s="950"/>
      <c r="L254" s="951"/>
      <c r="N254" s="973"/>
    </row>
    <row r="255" spans="1:14" ht="18" hidden="1" customHeight="1" x14ac:dyDescent="0.35">
      <c r="A255" s="4936"/>
      <c r="B255" s="4951"/>
      <c r="C255" s="4946"/>
      <c r="D255" s="967" t="s">
        <v>320</v>
      </c>
      <c r="E255" s="966"/>
      <c r="F255" s="925" t="s">
        <v>16</v>
      </c>
      <c r="G255" s="1145" t="s">
        <v>50</v>
      </c>
      <c r="H255" s="632"/>
      <c r="I255" s="916"/>
      <c r="J255" s="916"/>
      <c r="K255" s="916"/>
      <c r="L255" s="917"/>
      <c r="N255" s="914"/>
    </row>
    <row r="256" spans="1:14" ht="18" hidden="1" customHeight="1" thickBot="1" x14ac:dyDescent="0.4">
      <c r="A256" s="4936"/>
      <c r="B256" s="4951"/>
      <c r="C256" s="4947"/>
      <c r="D256" s="848" t="s">
        <v>600</v>
      </c>
      <c r="E256" s="849"/>
      <c r="F256" s="850" t="s">
        <v>21</v>
      </c>
      <c r="G256" s="1143" t="s">
        <v>601</v>
      </c>
      <c r="H256" s="632"/>
      <c r="I256" s="851"/>
      <c r="J256" s="851"/>
      <c r="K256" s="851"/>
      <c r="L256" s="852"/>
      <c r="N256" s="853"/>
    </row>
    <row r="257" spans="1:14" ht="18" hidden="1" customHeight="1" x14ac:dyDescent="0.35">
      <c r="A257" s="4936"/>
      <c r="B257" s="4951"/>
      <c r="C257" s="4948" t="s">
        <v>602</v>
      </c>
      <c r="D257" s="968" t="s">
        <v>603</v>
      </c>
      <c r="E257" s="964"/>
      <c r="F257" s="948" t="s">
        <v>16</v>
      </c>
      <c r="G257" s="1146" t="s">
        <v>604</v>
      </c>
      <c r="H257" s="632"/>
      <c r="I257" s="950"/>
      <c r="J257" s="950"/>
      <c r="K257" s="950"/>
      <c r="L257" s="951"/>
      <c r="N257" s="973"/>
    </row>
    <row r="258" spans="1:14" ht="18" hidden="1" customHeight="1" x14ac:dyDescent="0.35">
      <c r="A258" s="4936"/>
      <c r="B258" s="4951"/>
      <c r="C258" s="4946"/>
      <c r="D258" s="967" t="s">
        <v>320</v>
      </c>
      <c r="E258" s="966"/>
      <c r="F258" s="925" t="s">
        <v>16</v>
      </c>
      <c r="G258" s="1145" t="s">
        <v>50</v>
      </c>
      <c r="H258" s="632"/>
      <c r="I258" s="916"/>
      <c r="J258" s="916"/>
      <c r="K258" s="916"/>
      <c r="L258" s="917"/>
      <c r="N258" s="914"/>
    </row>
    <row r="259" spans="1:14" ht="18" hidden="1" customHeight="1" thickBot="1" x14ac:dyDescent="0.4">
      <c r="A259" s="4936"/>
      <c r="B259" s="4951"/>
      <c r="C259" s="4947"/>
      <c r="D259" s="848" t="s">
        <v>605</v>
      </c>
      <c r="E259" s="849"/>
      <c r="F259" s="850" t="s">
        <v>21</v>
      </c>
      <c r="G259" s="1143" t="s">
        <v>606</v>
      </c>
      <c r="H259" s="632"/>
      <c r="I259" s="851"/>
      <c r="J259" s="851"/>
      <c r="K259" s="851"/>
      <c r="L259" s="852"/>
      <c r="N259" s="853"/>
    </row>
    <row r="260" spans="1:14" ht="18" customHeight="1" thickTop="1" x14ac:dyDescent="0.35">
      <c r="A260" s="4936"/>
      <c r="B260" s="4951"/>
      <c r="C260" s="4948" t="s">
        <v>607</v>
      </c>
      <c r="D260" s="968" t="s">
        <v>608</v>
      </c>
      <c r="E260" s="964"/>
      <c r="F260" s="948" t="s">
        <v>16</v>
      </c>
      <c r="G260" s="1146" t="s">
        <v>609</v>
      </c>
      <c r="H260" s="632"/>
      <c r="I260" s="950"/>
      <c r="J260" s="950"/>
      <c r="K260" s="950"/>
      <c r="L260" s="951"/>
      <c r="N260" s="973"/>
    </row>
    <row r="261" spans="1:14" ht="18" customHeight="1" x14ac:dyDescent="0.35">
      <c r="A261" s="4936"/>
      <c r="B261" s="4951"/>
      <c r="C261" s="4946"/>
      <c r="D261" s="967" t="s">
        <v>320</v>
      </c>
      <c r="E261" s="966"/>
      <c r="F261" s="925" t="s">
        <v>16</v>
      </c>
      <c r="G261" s="1145" t="s">
        <v>50</v>
      </c>
      <c r="H261" s="632"/>
      <c r="I261" s="916"/>
      <c r="J261" s="916"/>
      <c r="K261" s="916"/>
      <c r="L261" s="917"/>
      <c r="N261" s="914"/>
    </row>
    <row r="262" spans="1:14" ht="18" customHeight="1" thickBot="1" x14ac:dyDescent="0.4">
      <c r="A262" s="4936"/>
      <c r="B262" s="4952"/>
      <c r="C262" s="4949"/>
      <c r="D262" s="854" t="s">
        <v>610</v>
      </c>
      <c r="E262" s="855"/>
      <c r="F262" s="856" t="s">
        <v>21</v>
      </c>
      <c r="G262" s="1144" t="s">
        <v>611</v>
      </c>
      <c r="H262" s="632"/>
      <c r="I262" s="857"/>
      <c r="J262" s="857"/>
      <c r="K262" s="857"/>
      <c r="L262" s="858"/>
      <c r="N262" s="859"/>
    </row>
    <row r="263" spans="1:14" ht="18" customHeight="1" thickTop="1" x14ac:dyDescent="0.35">
      <c r="A263" s="4936"/>
      <c r="B263" s="4956" t="s">
        <v>612</v>
      </c>
      <c r="C263" s="4945" t="s">
        <v>613</v>
      </c>
      <c r="D263" s="968" t="s">
        <v>596</v>
      </c>
      <c r="E263" s="964"/>
      <c r="F263" s="948" t="s">
        <v>16</v>
      </c>
      <c r="G263" s="1146" t="s">
        <v>520</v>
      </c>
      <c r="H263" s="632"/>
      <c r="I263" s="950"/>
      <c r="J263" s="950"/>
      <c r="K263" s="950"/>
      <c r="L263" s="951"/>
      <c r="N263" s="973"/>
    </row>
    <row r="264" spans="1:14" ht="18" customHeight="1" x14ac:dyDescent="0.35">
      <c r="A264" s="4936"/>
      <c r="B264" s="4951"/>
      <c r="C264" s="4946"/>
      <c r="D264" s="967" t="s">
        <v>614</v>
      </c>
      <c r="E264" s="966"/>
      <c r="F264" s="925" t="s">
        <v>16</v>
      </c>
      <c r="G264" s="1145" t="s">
        <v>615</v>
      </c>
      <c r="H264" s="632"/>
      <c r="I264" s="916"/>
      <c r="J264" s="916"/>
      <c r="K264" s="916"/>
      <c r="L264" s="917"/>
      <c r="N264" s="914"/>
    </row>
    <row r="265" spans="1:14" ht="18" customHeight="1" thickBot="1" x14ac:dyDescent="0.4">
      <c r="A265" s="4936"/>
      <c r="B265" s="4951"/>
      <c r="C265" s="4947"/>
      <c r="D265" s="848" t="s">
        <v>613</v>
      </c>
      <c r="E265" s="849"/>
      <c r="F265" s="850" t="s">
        <v>21</v>
      </c>
      <c r="G265" s="1143" t="s">
        <v>616</v>
      </c>
      <c r="H265" s="632"/>
      <c r="I265" s="851"/>
      <c r="J265" s="851"/>
      <c r="K265" s="851"/>
      <c r="L265" s="852"/>
      <c r="N265" s="853"/>
    </row>
    <row r="266" spans="1:14" ht="18" customHeight="1" x14ac:dyDescent="0.35">
      <c r="A266" s="4936"/>
      <c r="B266" s="4951"/>
      <c r="C266" s="4948" t="s">
        <v>617</v>
      </c>
      <c r="D266" s="968" t="s">
        <v>599</v>
      </c>
      <c r="E266" s="964"/>
      <c r="F266" s="948" t="s">
        <v>16</v>
      </c>
      <c r="G266" s="1146" t="s">
        <v>573</v>
      </c>
      <c r="H266" s="632"/>
      <c r="I266" s="950"/>
      <c r="J266" s="950"/>
      <c r="K266" s="950"/>
      <c r="L266" s="951"/>
      <c r="N266" s="973"/>
    </row>
    <row r="267" spans="1:14" ht="18" customHeight="1" x14ac:dyDescent="0.35">
      <c r="A267" s="4936"/>
      <c r="B267" s="4951"/>
      <c r="C267" s="4946"/>
      <c r="D267" s="967" t="s">
        <v>614</v>
      </c>
      <c r="E267" s="966"/>
      <c r="F267" s="925" t="s">
        <v>16</v>
      </c>
      <c r="G267" s="1145" t="s">
        <v>615</v>
      </c>
      <c r="H267" s="632"/>
      <c r="I267" s="916"/>
      <c r="J267" s="916"/>
      <c r="K267" s="916"/>
      <c r="L267" s="917"/>
      <c r="N267" s="914"/>
    </row>
    <row r="268" spans="1:14" ht="18" customHeight="1" thickBot="1" x14ac:dyDescent="0.4">
      <c r="A268" s="4936"/>
      <c r="B268" s="4951"/>
      <c r="C268" s="4949"/>
      <c r="D268" s="854" t="s">
        <v>617</v>
      </c>
      <c r="E268" s="855"/>
      <c r="F268" s="856" t="s">
        <v>21</v>
      </c>
      <c r="G268" s="1144" t="s">
        <v>618</v>
      </c>
      <c r="H268" s="632"/>
      <c r="I268" s="857"/>
      <c r="J268" s="857"/>
      <c r="K268" s="857"/>
      <c r="L268" s="858"/>
      <c r="N268" s="859"/>
    </row>
    <row r="269" spans="1:14" ht="18" hidden="1" customHeight="1" thickTop="1" x14ac:dyDescent="0.35">
      <c r="A269" s="4936"/>
      <c r="B269" s="4951"/>
      <c r="C269" s="4957" t="s">
        <v>619</v>
      </c>
      <c r="D269" s="968" t="s">
        <v>620</v>
      </c>
      <c r="E269" s="964"/>
      <c r="F269" s="948" t="s">
        <v>16</v>
      </c>
      <c r="G269" s="1146" t="s">
        <v>621</v>
      </c>
      <c r="H269" s="632"/>
      <c r="I269" s="950"/>
      <c r="J269" s="950"/>
      <c r="K269" s="950"/>
      <c r="L269" s="951"/>
      <c r="N269" s="973"/>
    </row>
    <row r="270" spans="1:14" ht="18" hidden="1" customHeight="1" x14ac:dyDescent="0.35">
      <c r="A270" s="4936"/>
      <c r="B270" s="4951"/>
      <c r="C270" s="4958"/>
      <c r="D270" s="967" t="s">
        <v>560</v>
      </c>
      <c r="E270" s="966"/>
      <c r="F270" s="925" t="s">
        <v>16</v>
      </c>
      <c r="G270" s="926" t="s">
        <v>622</v>
      </c>
      <c r="H270" s="632"/>
      <c r="I270" s="916"/>
      <c r="J270" s="916"/>
      <c r="K270" s="916"/>
      <c r="L270" s="917"/>
      <c r="N270" s="914"/>
    </row>
    <row r="271" spans="1:14" ht="18" hidden="1" customHeight="1" thickBot="1" x14ac:dyDescent="0.4">
      <c r="A271" s="4937"/>
      <c r="B271" s="4952"/>
      <c r="C271" s="4959"/>
      <c r="D271" s="854" t="s">
        <v>619</v>
      </c>
      <c r="E271" s="855"/>
      <c r="F271" s="856" t="s">
        <v>21</v>
      </c>
      <c r="G271" s="1144" t="s">
        <v>623</v>
      </c>
      <c r="H271" s="632"/>
      <c r="I271" s="857"/>
      <c r="J271" s="857"/>
      <c r="K271" s="857"/>
      <c r="L271" s="858"/>
      <c r="N271" s="859"/>
    </row>
    <row r="272" spans="1:14" ht="15" customHeight="1" thickTop="1" x14ac:dyDescent="0.35">
      <c r="A272" s="4317"/>
      <c r="B272" s="4318"/>
      <c r="C272" s="4319"/>
      <c r="D272" s="4320"/>
      <c r="E272" s="4321"/>
      <c r="F272" s="4320"/>
      <c r="G272" s="4320"/>
      <c r="I272" s="4320"/>
      <c r="J272" s="1"/>
      <c r="K272" s="1"/>
      <c r="L272" s="1"/>
      <c r="N272" s="1"/>
    </row>
    <row r="273" spans="1:14" ht="18" customHeight="1" x14ac:dyDescent="0.35">
      <c r="A273" s="4935" t="s">
        <v>624</v>
      </c>
      <c r="B273" s="4953"/>
      <c r="C273" s="4960" t="s">
        <v>625</v>
      </c>
      <c r="D273" s="968" t="s">
        <v>626</v>
      </c>
      <c r="E273" s="971"/>
      <c r="F273" s="948" t="s">
        <v>16</v>
      </c>
      <c r="G273" s="1146" t="s">
        <v>520</v>
      </c>
      <c r="H273" s="632"/>
      <c r="I273" s="950"/>
      <c r="J273" s="950"/>
      <c r="K273" s="950"/>
      <c r="L273" s="951"/>
      <c r="N273" s="973"/>
    </row>
    <row r="274" spans="1:14" ht="18" customHeight="1" x14ac:dyDescent="0.35">
      <c r="A274" s="4936"/>
      <c r="B274" s="4954"/>
      <c r="C274" s="4946"/>
      <c r="D274" s="967" t="s">
        <v>627</v>
      </c>
      <c r="E274" s="972"/>
      <c r="F274" s="925" t="s">
        <v>16</v>
      </c>
      <c r="G274" s="926" t="s">
        <v>628</v>
      </c>
      <c r="H274" s="632"/>
      <c r="I274" s="916"/>
      <c r="J274" s="916"/>
      <c r="K274" s="916"/>
      <c r="L274" s="917"/>
      <c r="N274" s="914"/>
    </row>
    <row r="275" spans="1:14" ht="18" customHeight="1" thickBot="1" x14ac:dyDescent="0.4">
      <c r="A275" s="4936"/>
      <c r="B275" s="4954"/>
      <c r="C275" s="4947"/>
      <c r="D275" s="848" t="s">
        <v>629</v>
      </c>
      <c r="E275" s="885"/>
      <c r="F275" s="850" t="s">
        <v>21</v>
      </c>
      <c r="G275" s="1143" t="s">
        <v>630</v>
      </c>
      <c r="H275" s="632"/>
      <c r="I275" s="851"/>
      <c r="J275" s="851"/>
      <c r="K275" s="851"/>
      <c r="L275" s="852"/>
      <c r="N275" s="853"/>
    </row>
    <row r="276" spans="1:14" ht="18" customHeight="1" x14ac:dyDescent="0.35">
      <c r="A276" s="4936"/>
      <c r="B276" s="4954"/>
      <c r="C276" s="4948" t="s">
        <v>631</v>
      </c>
      <c r="D276" s="968" t="s">
        <v>632</v>
      </c>
      <c r="E276" s="971"/>
      <c r="F276" s="948" t="s">
        <v>16</v>
      </c>
      <c r="G276" s="949" t="s">
        <v>633</v>
      </c>
      <c r="H276" s="632"/>
      <c r="I276" s="950"/>
      <c r="J276" s="950"/>
      <c r="K276" s="950"/>
      <c r="L276" s="951"/>
      <c r="N276" s="973"/>
    </row>
    <row r="277" spans="1:14" ht="18" customHeight="1" x14ac:dyDescent="0.35">
      <c r="A277" s="4936"/>
      <c r="B277" s="4954"/>
      <c r="C277" s="4946"/>
      <c r="D277" s="967" t="s">
        <v>634</v>
      </c>
      <c r="E277" s="972"/>
      <c r="F277" s="925" t="s">
        <v>16</v>
      </c>
      <c r="G277" s="1145" t="s">
        <v>635</v>
      </c>
      <c r="H277" s="632"/>
      <c r="I277" s="916"/>
      <c r="J277" s="916"/>
      <c r="K277" s="916"/>
      <c r="L277" s="917"/>
      <c r="N277" s="914"/>
    </row>
    <row r="278" spans="1:14" ht="18" customHeight="1" thickBot="1" x14ac:dyDescent="0.4">
      <c r="A278" s="4936"/>
      <c r="B278" s="4954"/>
      <c r="C278" s="4947"/>
      <c r="D278" s="848" t="s">
        <v>636</v>
      </c>
      <c r="E278" s="885"/>
      <c r="F278" s="850" t="s">
        <v>21</v>
      </c>
      <c r="G278" s="1143" t="s">
        <v>637</v>
      </c>
      <c r="H278" s="632"/>
      <c r="I278" s="851"/>
      <c r="J278" s="851"/>
      <c r="K278" s="851"/>
      <c r="L278" s="852"/>
      <c r="N278" s="853"/>
    </row>
    <row r="279" spans="1:14" ht="18" hidden="1" customHeight="1" x14ac:dyDescent="0.35">
      <c r="A279" s="4936"/>
      <c r="B279" s="4954"/>
      <c r="C279" s="4948" t="s">
        <v>638</v>
      </c>
      <c r="D279" s="968" t="s">
        <v>639</v>
      </c>
      <c r="E279" s="971"/>
      <c r="F279" s="948" t="s">
        <v>16</v>
      </c>
      <c r="G279" s="949" t="s">
        <v>633</v>
      </c>
      <c r="H279" s="632"/>
      <c r="I279" s="950"/>
      <c r="J279" s="950"/>
      <c r="K279" s="950"/>
      <c r="L279" s="951"/>
      <c r="N279" s="973"/>
    </row>
    <row r="280" spans="1:14" ht="18" hidden="1" customHeight="1" x14ac:dyDescent="0.35">
      <c r="A280" s="4936"/>
      <c r="B280" s="4954"/>
      <c r="C280" s="4946"/>
      <c r="D280" s="967" t="s">
        <v>640</v>
      </c>
      <c r="E280" s="972"/>
      <c r="F280" s="925" t="s">
        <v>16</v>
      </c>
      <c r="G280" s="926" t="s">
        <v>641</v>
      </c>
      <c r="H280" s="632"/>
      <c r="I280" s="916"/>
      <c r="J280" s="916"/>
      <c r="K280" s="916"/>
      <c r="L280" s="917"/>
      <c r="N280" s="914"/>
    </row>
    <row r="281" spans="1:14" ht="18" hidden="1" customHeight="1" thickBot="1" x14ac:dyDescent="0.4">
      <c r="A281" s="4936"/>
      <c r="B281" s="4954"/>
      <c r="C281" s="4947"/>
      <c r="D281" s="848" t="s">
        <v>642</v>
      </c>
      <c r="E281" s="885"/>
      <c r="F281" s="850" t="s">
        <v>21</v>
      </c>
      <c r="G281" s="1143" t="s">
        <v>643</v>
      </c>
      <c r="H281" s="632"/>
      <c r="I281" s="851"/>
      <c r="J281" s="851"/>
      <c r="K281" s="851"/>
      <c r="L281" s="852"/>
      <c r="N281" s="853"/>
    </row>
    <row r="282" spans="1:14" ht="18" customHeight="1" x14ac:dyDescent="0.35">
      <c r="A282" s="4936"/>
      <c r="B282" s="4954"/>
      <c r="C282" s="4948" t="s">
        <v>644</v>
      </c>
      <c r="D282" s="967" t="s">
        <v>634</v>
      </c>
      <c r="E282" s="972"/>
      <c r="F282" s="925" t="s">
        <v>16</v>
      </c>
      <c r="G282" s="1145" t="s">
        <v>645</v>
      </c>
      <c r="H282" s="632"/>
      <c r="I282" s="916"/>
      <c r="J282" s="916"/>
      <c r="K282" s="916"/>
      <c r="L282" s="917"/>
      <c r="N282" s="914"/>
    </row>
    <row r="283" spans="1:14" ht="18" customHeight="1" x14ac:dyDescent="0.35">
      <c r="A283" s="4936"/>
      <c r="B283" s="4954"/>
      <c r="C283" s="4946"/>
      <c r="D283" s="967" t="s">
        <v>646</v>
      </c>
      <c r="E283" s="972"/>
      <c r="F283" s="925" t="s">
        <v>16</v>
      </c>
      <c r="G283" s="926" t="s">
        <v>641</v>
      </c>
      <c r="H283" s="632"/>
      <c r="I283" s="916"/>
      <c r="J283" s="916"/>
      <c r="K283" s="916"/>
      <c r="L283" s="917"/>
      <c r="N283" s="914"/>
    </row>
    <row r="284" spans="1:14" ht="18" customHeight="1" thickBot="1" x14ac:dyDescent="0.4">
      <c r="A284" s="4936"/>
      <c r="B284" s="4954"/>
      <c r="C284" s="4947"/>
      <c r="D284" s="848" t="s">
        <v>647</v>
      </c>
      <c r="E284" s="885"/>
      <c r="F284" s="850" t="s">
        <v>21</v>
      </c>
      <c r="G284" s="1143" t="s">
        <v>648</v>
      </c>
      <c r="H284" s="632"/>
      <c r="I284" s="851"/>
      <c r="J284" s="851"/>
      <c r="K284" s="851"/>
      <c r="L284" s="852"/>
      <c r="N284" s="853"/>
    </row>
    <row r="285" spans="1:14" ht="18" hidden="1" customHeight="1" x14ac:dyDescent="0.35">
      <c r="A285" s="4936"/>
      <c r="B285" s="4954"/>
      <c r="C285" s="4948" t="s">
        <v>649</v>
      </c>
      <c r="D285" s="968" t="s">
        <v>634</v>
      </c>
      <c r="E285" s="971"/>
      <c r="F285" s="948" t="s">
        <v>16</v>
      </c>
      <c r="G285" s="1146" t="s">
        <v>635</v>
      </c>
      <c r="H285" s="632"/>
      <c r="I285" s="950"/>
      <c r="J285" s="950"/>
      <c r="K285" s="950"/>
      <c r="L285" s="951"/>
      <c r="N285" s="973"/>
    </row>
    <row r="286" spans="1:14" ht="18" hidden="1" customHeight="1" x14ac:dyDescent="0.35">
      <c r="A286" s="4936"/>
      <c r="B286" s="4954"/>
      <c r="C286" s="4946"/>
      <c r="D286" s="967" t="s">
        <v>650</v>
      </c>
      <c r="E286" s="972"/>
      <c r="F286" s="925" t="s">
        <v>16</v>
      </c>
      <c r="G286" s="1145" t="s">
        <v>651</v>
      </c>
      <c r="H286" s="632"/>
      <c r="I286" s="916"/>
      <c r="J286" s="916"/>
      <c r="K286" s="916"/>
      <c r="L286" s="917"/>
      <c r="N286" s="914"/>
    </row>
    <row r="287" spans="1:14" ht="18" hidden="1" customHeight="1" thickBot="1" x14ac:dyDescent="0.4">
      <c r="A287" s="4936"/>
      <c r="B287" s="4954"/>
      <c r="C287" s="4947"/>
      <c r="D287" s="848" t="s">
        <v>652</v>
      </c>
      <c r="E287" s="885"/>
      <c r="F287" s="850" t="s">
        <v>21</v>
      </c>
      <c r="G287" s="1143" t="s">
        <v>653</v>
      </c>
      <c r="H287" s="632"/>
      <c r="I287" s="851"/>
      <c r="J287" s="851"/>
      <c r="K287" s="851"/>
      <c r="L287" s="852"/>
      <c r="N287" s="853"/>
    </row>
    <row r="288" spans="1:14" ht="18" hidden="1" customHeight="1" x14ac:dyDescent="0.35">
      <c r="A288" s="4936"/>
      <c r="B288" s="4954"/>
      <c r="C288" s="4948" t="s">
        <v>654</v>
      </c>
      <c r="D288" s="968" t="s">
        <v>655</v>
      </c>
      <c r="E288" s="971"/>
      <c r="F288" s="948" t="s">
        <v>16</v>
      </c>
      <c r="G288" s="949" t="s">
        <v>656</v>
      </c>
      <c r="H288" s="632"/>
      <c r="I288" s="950"/>
      <c r="J288" s="950"/>
      <c r="K288" s="950"/>
      <c r="L288" s="951"/>
      <c r="N288" s="973"/>
    </row>
    <row r="289" spans="1:14" ht="18" hidden="1" customHeight="1" x14ac:dyDescent="0.35">
      <c r="A289" s="4936"/>
      <c r="B289" s="4954"/>
      <c r="C289" s="4946"/>
      <c r="D289" s="967" t="s">
        <v>657</v>
      </c>
      <c r="E289" s="972"/>
      <c r="F289" s="925" t="s">
        <v>16</v>
      </c>
      <c r="G289" s="926" t="s">
        <v>658</v>
      </c>
      <c r="H289" s="632"/>
      <c r="I289" s="916"/>
      <c r="J289" s="916"/>
      <c r="K289" s="916"/>
      <c r="L289" s="917"/>
      <c r="N289" s="914"/>
    </row>
    <row r="290" spans="1:14" ht="18" hidden="1" customHeight="1" thickBot="1" x14ac:dyDescent="0.4">
      <c r="A290" s="4936"/>
      <c r="B290" s="4954"/>
      <c r="C290" s="4947"/>
      <c r="D290" s="848" t="s">
        <v>659</v>
      </c>
      <c r="E290" s="885"/>
      <c r="F290" s="850" t="s">
        <v>21</v>
      </c>
      <c r="G290" s="1143" t="s">
        <v>660</v>
      </c>
      <c r="H290" s="632"/>
      <c r="I290" s="851"/>
      <c r="J290" s="851"/>
      <c r="K290" s="851"/>
      <c r="L290" s="852"/>
      <c r="N290" s="853"/>
    </row>
    <row r="291" spans="1:14" ht="18" customHeight="1" x14ac:dyDescent="0.35">
      <c r="A291" s="4936"/>
      <c r="B291" s="4954"/>
      <c r="C291" s="4948" t="s">
        <v>661</v>
      </c>
      <c r="D291" s="967" t="s">
        <v>662</v>
      </c>
      <c r="E291" s="972"/>
      <c r="F291" s="925" t="s">
        <v>16</v>
      </c>
      <c r="G291" s="926" t="s">
        <v>663</v>
      </c>
      <c r="H291" s="632"/>
      <c r="I291" s="916"/>
      <c r="J291" s="916"/>
      <c r="K291" s="916"/>
      <c r="L291" s="917"/>
      <c r="N291" s="914"/>
    </row>
    <row r="292" spans="1:14" ht="18" customHeight="1" x14ac:dyDescent="0.35">
      <c r="A292" s="4936"/>
      <c r="B292" s="4954"/>
      <c r="C292" s="4946"/>
      <c r="D292" s="967" t="s">
        <v>532</v>
      </c>
      <c r="E292" s="972"/>
      <c r="F292" s="925" t="s">
        <v>16</v>
      </c>
      <c r="G292" s="1145" t="s">
        <v>432</v>
      </c>
      <c r="H292" s="632"/>
      <c r="I292" s="916"/>
      <c r="J292" s="916"/>
      <c r="K292" s="916"/>
      <c r="L292" s="917"/>
      <c r="N292" s="914"/>
    </row>
    <row r="293" spans="1:14" ht="18" customHeight="1" thickBot="1" x14ac:dyDescent="0.4">
      <c r="A293" s="4937"/>
      <c r="B293" s="4955"/>
      <c r="C293" s="4949"/>
      <c r="D293" s="854" t="s">
        <v>661</v>
      </c>
      <c r="E293" s="886"/>
      <c r="F293" s="856" t="s">
        <v>21</v>
      </c>
      <c r="G293" s="1144" t="s">
        <v>664</v>
      </c>
      <c r="H293" s="632"/>
      <c r="I293" s="857"/>
      <c r="J293" s="857"/>
      <c r="K293" s="857"/>
      <c r="L293" s="858"/>
      <c r="N293" s="859"/>
    </row>
    <row r="294" spans="1:14" ht="18" customHeight="1" thickTop="1" x14ac:dyDescent="0.35">
      <c r="A294" s="867"/>
      <c r="B294" s="42"/>
      <c r="C294" s="69"/>
      <c r="D294" s="1"/>
      <c r="E294" s="42"/>
      <c r="F294" s="1"/>
      <c r="G294" s="1"/>
      <c r="I294" s="1"/>
      <c r="J294" s="1"/>
      <c r="K294" s="1"/>
      <c r="L294" s="1"/>
      <c r="N294" s="1"/>
    </row>
    <row r="295" spans="1:14" ht="18" customHeight="1" x14ac:dyDescent="0.35">
      <c r="A295" s="4935" t="s">
        <v>665</v>
      </c>
      <c r="B295" s="4950"/>
      <c r="C295" s="4508" t="s">
        <v>124</v>
      </c>
      <c r="D295" s="4500"/>
      <c r="E295" s="1073"/>
      <c r="F295" s="959" t="s">
        <v>16</v>
      </c>
      <c r="G295" s="960"/>
      <c r="H295" s="4499"/>
      <c r="I295" s="961"/>
      <c r="J295" s="961"/>
      <c r="K295" s="961"/>
      <c r="L295" s="962"/>
      <c r="N295" s="975"/>
    </row>
    <row r="296" spans="1:14" ht="18" customHeight="1" thickBot="1" x14ac:dyDescent="0.4">
      <c r="A296" s="4936"/>
      <c r="B296" s="4951"/>
      <c r="C296" s="4509" t="s">
        <v>174</v>
      </c>
      <c r="D296" s="4505"/>
      <c r="E296" s="1002"/>
      <c r="F296" s="1003" t="s">
        <v>16</v>
      </c>
      <c r="G296" s="1039"/>
      <c r="H296" s="4499"/>
      <c r="I296" s="4506"/>
      <c r="J296" s="4506"/>
      <c r="K296" s="4506"/>
      <c r="L296" s="4507"/>
      <c r="N296" s="1012"/>
    </row>
    <row r="297" spans="1:14" ht="18" customHeight="1" x14ac:dyDescent="0.35">
      <c r="A297" s="4936"/>
      <c r="B297" s="4951"/>
      <c r="C297" s="4510" t="s">
        <v>666</v>
      </c>
      <c r="D297" s="944"/>
      <c r="E297" s="932"/>
      <c r="F297" s="933" t="s">
        <v>16</v>
      </c>
      <c r="G297" s="934"/>
      <c r="H297" s="4499"/>
      <c r="I297" s="920"/>
      <c r="J297" s="920"/>
      <c r="K297" s="920"/>
      <c r="L297" s="921"/>
      <c r="N297" s="922"/>
    </row>
    <row r="298" spans="1:14" ht="18" customHeight="1" thickBot="1" x14ac:dyDescent="0.4">
      <c r="A298" s="4937"/>
      <c r="B298" s="4952"/>
      <c r="C298" s="4511" t="s">
        <v>667</v>
      </c>
      <c r="D298" s="4501"/>
      <c r="E298" s="1009"/>
      <c r="F298" s="1010" t="s">
        <v>16</v>
      </c>
      <c r="G298" s="4502"/>
      <c r="H298" s="4499"/>
      <c r="I298" s="4503"/>
      <c r="J298" s="4503"/>
      <c r="K298" s="4503"/>
      <c r="L298" s="4504"/>
      <c r="N298" s="1013"/>
    </row>
    <row r="299" spans="1:14" ht="18" customHeight="1" thickTop="1" x14ac:dyDescent="0.35">
      <c r="A299" s="4498"/>
      <c r="B299" s="42"/>
      <c r="C299" s="69"/>
      <c r="D299" s="1"/>
      <c r="E299" s="42"/>
      <c r="F299" s="1"/>
      <c r="G299" s="1"/>
      <c r="I299" s="1"/>
      <c r="J299" s="1"/>
      <c r="K299" s="1"/>
      <c r="L299" s="1"/>
      <c r="N299" s="1"/>
    </row>
    <row r="300" spans="1:14" ht="18" customHeight="1" x14ac:dyDescent="0.35">
      <c r="A300" s="4498"/>
      <c r="B300" s="42"/>
      <c r="C300" s="69"/>
      <c r="D300" s="1"/>
      <c r="E300" s="42"/>
      <c r="F300" s="1"/>
      <c r="G300" s="1"/>
      <c r="I300" s="1"/>
      <c r="J300" s="1"/>
      <c r="K300" s="1"/>
      <c r="L300" s="1"/>
      <c r="N300" s="1"/>
    </row>
    <row r="301" spans="1:14" ht="18" customHeight="1" x14ac:dyDescent="0.35">
      <c r="A301" s="4498"/>
      <c r="B301" s="42"/>
      <c r="C301" s="69"/>
      <c r="D301" s="1"/>
      <c r="E301" s="42"/>
      <c r="F301" s="1"/>
      <c r="G301" s="1"/>
      <c r="I301" s="1"/>
      <c r="J301" s="1"/>
      <c r="K301" s="1"/>
      <c r="L301" s="1"/>
      <c r="N301" s="1"/>
    </row>
    <row r="302" spans="1:14" ht="18" customHeight="1" x14ac:dyDescent="0.35">
      <c r="A302" s="4498"/>
      <c r="B302" s="42"/>
      <c r="C302" s="69"/>
      <c r="D302" s="1"/>
      <c r="E302" s="42"/>
      <c r="F302" s="1"/>
      <c r="G302" s="1"/>
      <c r="I302" s="1"/>
      <c r="J302" s="1"/>
      <c r="K302" s="1"/>
      <c r="L302" s="1"/>
      <c r="N302" s="1"/>
    </row>
    <row r="303" spans="1:14" ht="18" customHeight="1" x14ac:dyDescent="0.35">
      <c r="A303" s="4498"/>
      <c r="B303" s="42"/>
      <c r="C303" s="69"/>
      <c r="D303" s="1"/>
      <c r="E303" s="42"/>
      <c r="F303" s="1"/>
      <c r="G303" s="1"/>
      <c r="I303" s="1"/>
      <c r="J303" s="1"/>
      <c r="K303" s="1"/>
      <c r="L303" s="1"/>
      <c r="N303" s="1"/>
    </row>
    <row r="304" spans="1:14" ht="18" customHeight="1" x14ac:dyDescent="0.35">
      <c r="A304" s="4498"/>
      <c r="B304" s="42"/>
      <c r="C304" s="69"/>
      <c r="D304" s="1"/>
      <c r="E304" s="42"/>
      <c r="F304" s="1"/>
      <c r="G304" s="1"/>
      <c r="I304" s="1"/>
      <c r="J304" s="1"/>
      <c r="K304" s="1"/>
      <c r="L304" s="1"/>
      <c r="N304" s="1"/>
    </row>
    <row r="305" spans="1:14" ht="18" customHeight="1" x14ac:dyDescent="0.35">
      <c r="A305" s="4498"/>
      <c r="B305" s="42"/>
      <c r="C305" s="69"/>
      <c r="D305" s="1"/>
      <c r="E305" s="42"/>
      <c r="F305" s="1"/>
      <c r="G305" s="1"/>
      <c r="I305" s="1"/>
      <c r="J305" s="1"/>
      <c r="K305" s="1"/>
      <c r="L305" s="1"/>
      <c r="N305" s="1"/>
    </row>
    <row r="306" spans="1:14" ht="18" customHeight="1" x14ac:dyDescent="0.35">
      <c r="A306" s="4498"/>
      <c r="B306" s="42"/>
      <c r="C306" s="69"/>
      <c r="D306" s="1"/>
      <c r="E306" s="42"/>
      <c r="F306" s="1"/>
      <c r="G306" s="1"/>
      <c r="I306" s="1"/>
      <c r="J306" s="1"/>
      <c r="K306" s="1"/>
      <c r="L306" s="1"/>
      <c r="N306" s="1"/>
    </row>
    <row r="307" spans="1:14" ht="18" customHeight="1" x14ac:dyDescent="0.35">
      <c r="A307" s="69"/>
      <c r="B307" s="69"/>
      <c r="C307" s="69"/>
      <c r="D307" s="1"/>
      <c r="E307" s="42"/>
      <c r="F307" s="1"/>
      <c r="G307" s="1"/>
      <c r="I307" s="1"/>
      <c r="J307" s="1"/>
      <c r="K307" s="1"/>
      <c r="L307" s="1"/>
      <c r="N307" s="1"/>
    </row>
  </sheetData>
  <mergeCells count="123">
    <mergeCell ref="C223:C225"/>
    <mergeCell ref="C220:C222"/>
    <mergeCell ref="C176:C178"/>
    <mergeCell ref="C173:C175"/>
    <mergeCell ref="C88:C89"/>
    <mergeCell ref="B101:B107"/>
    <mergeCell ref="C101:C103"/>
    <mergeCell ref="C104:C106"/>
    <mergeCell ref="B242:B250"/>
    <mergeCell ref="B179:B181"/>
    <mergeCell ref="B191:B202"/>
    <mergeCell ref="B220:B225"/>
    <mergeCell ref="B204:B218"/>
    <mergeCell ref="B182:B190"/>
    <mergeCell ref="B124:B138"/>
    <mergeCell ref="C125:C129"/>
    <mergeCell ref="C131:C137"/>
    <mergeCell ref="B139:B144"/>
    <mergeCell ref="C139:C143"/>
    <mergeCell ref="B146:B153"/>
    <mergeCell ref="C146:C152"/>
    <mergeCell ref="B145:C145"/>
    <mergeCell ref="B155:B159"/>
    <mergeCell ref="C156:C158"/>
    <mergeCell ref="A124:A159"/>
    <mergeCell ref="C188:C190"/>
    <mergeCell ref="C185:C187"/>
    <mergeCell ref="C182:C184"/>
    <mergeCell ref="C207:C209"/>
    <mergeCell ref="C191:C193"/>
    <mergeCell ref="C164:C166"/>
    <mergeCell ref="C161:C163"/>
    <mergeCell ref="C194:C196"/>
    <mergeCell ref="C200:C202"/>
    <mergeCell ref="C204:C206"/>
    <mergeCell ref="C197:C199"/>
    <mergeCell ref="B161:B178"/>
    <mergeCell ref="C170:C172"/>
    <mergeCell ref="C167:C169"/>
    <mergeCell ref="C179:C181"/>
    <mergeCell ref="A70:A72"/>
    <mergeCell ref="A75:A122"/>
    <mergeCell ref="B75:B97"/>
    <mergeCell ref="B110:B116"/>
    <mergeCell ref="C110:C112"/>
    <mergeCell ref="B117:C118"/>
    <mergeCell ref="B36:C37"/>
    <mergeCell ref="B98:C98"/>
    <mergeCell ref="B60:B61"/>
    <mergeCell ref="B70:C72"/>
    <mergeCell ref="B66:C67"/>
    <mergeCell ref="C75:C79"/>
    <mergeCell ref="C80:C81"/>
    <mergeCell ref="B121:B122"/>
    <mergeCell ref="B108:B109"/>
    <mergeCell ref="A7:A38"/>
    <mergeCell ref="C9:C12"/>
    <mergeCell ref="C13:C16"/>
    <mergeCell ref="B99:B100"/>
    <mergeCell ref="B68:C68"/>
    <mergeCell ref="A73:C73"/>
    <mergeCell ref="C113:C115"/>
    <mergeCell ref="B46:C47"/>
    <mergeCell ref="B50:B59"/>
    <mergeCell ref="A1:G1"/>
    <mergeCell ref="B31:B35"/>
    <mergeCell ref="C33:C35"/>
    <mergeCell ref="C31:C32"/>
    <mergeCell ref="B40:B45"/>
    <mergeCell ref="C40:C41"/>
    <mergeCell ref="B62:B65"/>
    <mergeCell ref="C64:C65"/>
    <mergeCell ref="C62:C63"/>
    <mergeCell ref="C25:C28"/>
    <mergeCell ref="C7:C8"/>
    <mergeCell ref="B7:B19"/>
    <mergeCell ref="C20:C21"/>
    <mergeCell ref="B48:C49"/>
    <mergeCell ref="C52:C54"/>
    <mergeCell ref="C56:C59"/>
    <mergeCell ref="A4:B5"/>
    <mergeCell ref="B29:B30"/>
    <mergeCell ref="C17:C19"/>
    <mergeCell ref="C22:C24"/>
    <mergeCell ref="B20:B28"/>
    <mergeCell ref="C50:C51"/>
    <mergeCell ref="A40:A68"/>
    <mergeCell ref="A161:A202"/>
    <mergeCell ref="A295:B298"/>
    <mergeCell ref="C279:C281"/>
    <mergeCell ref="C282:C284"/>
    <mergeCell ref="C285:C287"/>
    <mergeCell ref="A273:A293"/>
    <mergeCell ref="B273:B293"/>
    <mergeCell ref="A236:A271"/>
    <mergeCell ref="B263:B271"/>
    <mergeCell ref="B226:B234"/>
    <mergeCell ref="C269:C271"/>
    <mergeCell ref="C266:C268"/>
    <mergeCell ref="C263:C265"/>
    <mergeCell ref="C273:C275"/>
    <mergeCell ref="C276:C278"/>
    <mergeCell ref="C288:C290"/>
    <mergeCell ref="C291:C293"/>
    <mergeCell ref="C236:C238"/>
    <mergeCell ref="C239:C241"/>
    <mergeCell ref="A204:A218"/>
    <mergeCell ref="A220:A234"/>
    <mergeCell ref="C210:C212"/>
    <mergeCell ref="C213:C215"/>
    <mergeCell ref="C216:C218"/>
    <mergeCell ref="C242:C244"/>
    <mergeCell ref="C251:C253"/>
    <mergeCell ref="C254:C256"/>
    <mergeCell ref="C257:C259"/>
    <mergeCell ref="C248:C250"/>
    <mergeCell ref="C232:C234"/>
    <mergeCell ref="C229:C231"/>
    <mergeCell ref="C226:C228"/>
    <mergeCell ref="B236:B241"/>
    <mergeCell ref="B251:B262"/>
    <mergeCell ref="C260:C262"/>
    <mergeCell ref="C245:C247"/>
  </mergeCells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C2F85-E517-4859-BB21-EB2546A7217E}">
  <sheetPr>
    <tabColor rgb="FF00B050"/>
  </sheetPr>
  <dimension ref="A1:Q1105"/>
  <sheetViews>
    <sheetView zoomScaleNormal="100" workbookViewId="0">
      <pane ySplit="2" topLeftCell="A3" activePane="bottomLeft" state="frozen"/>
      <selection activeCell="D694" sqref="D694:D697"/>
      <selection pane="bottomLeft" activeCell="D694" sqref="D694:D697"/>
    </sheetView>
  </sheetViews>
  <sheetFormatPr baseColWidth="10" defaultColWidth="0" defaultRowHeight="22" customHeight="1" outlineLevelCol="1" x14ac:dyDescent="0.35"/>
  <cols>
    <col min="1" max="3" width="16.7265625" style="2330" customWidth="1"/>
    <col min="4" max="5" width="50.54296875" customWidth="1"/>
    <col min="6" max="6" width="7.54296875" customWidth="1"/>
    <col min="7" max="8" width="10.54296875" hidden="1" customWidth="1"/>
    <col min="9" max="9" width="40.54296875" customWidth="1" outlineLevel="1"/>
    <col min="10" max="10" width="10.54296875" customWidth="1" outlineLevel="1"/>
    <col min="11" max="11" width="3.81640625" customWidth="1" outlineLevel="1"/>
    <col min="12" max="15" width="6.54296875" customWidth="1"/>
    <col min="16" max="16" width="24.54296875" customWidth="1"/>
    <col min="17" max="17" width="1.54296875" customWidth="1"/>
    <col min="18" max="16384" width="13.54296875" hidden="1"/>
  </cols>
  <sheetData>
    <row r="1" spans="1:16" ht="22" customHeight="1" x14ac:dyDescent="0.35">
      <c r="A1" s="5011" t="s">
        <v>668</v>
      </c>
      <c r="B1" s="5011"/>
      <c r="C1" s="5012"/>
      <c r="D1" s="5025" t="s">
        <v>669</v>
      </c>
      <c r="E1" s="5011"/>
      <c r="F1" s="5011"/>
      <c r="G1" s="5011" t="s">
        <v>670</v>
      </c>
      <c r="H1" s="5011"/>
      <c r="I1" s="5011" t="s">
        <v>671</v>
      </c>
      <c r="J1" s="5012"/>
      <c r="K1" s="5013" t="s">
        <v>672</v>
      </c>
      <c r="L1" s="5178" t="s">
        <v>673</v>
      </c>
      <c r="M1" s="5179"/>
      <c r="N1" s="5179"/>
      <c r="O1" s="5179"/>
      <c r="P1" s="5180"/>
    </row>
    <row r="2" spans="1:16" ht="22" customHeight="1" thickBot="1" x14ac:dyDescent="0.4">
      <c r="A2" s="1374" t="s">
        <v>674</v>
      </c>
      <c r="B2" s="1374" t="s">
        <v>675</v>
      </c>
      <c r="C2" s="1375" t="s">
        <v>676</v>
      </c>
      <c r="D2" s="2253" t="s">
        <v>677</v>
      </c>
      <c r="E2" s="1375" t="s">
        <v>678</v>
      </c>
      <c r="F2" s="1376" t="s">
        <v>679</v>
      </c>
      <c r="G2" s="1377" t="s">
        <v>680</v>
      </c>
      <c r="H2" s="1378" t="s">
        <v>681</v>
      </c>
      <c r="I2" s="1374" t="s">
        <v>682</v>
      </c>
      <c r="J2" s="1379" t="s">
        <v>683</v>
      </c>
      <c r="K2" s="5014"/>
      <c r="L2" s="4140" t="s">
        <v>8</v>
      </c>
      <c r="M2" s="2251" t="s">
        <v>9</v>
      </c>
      <c r="N2" s="2251" t="s">
        <v>10</v>
      </c>
      <c r="O2" s="2252" t="s">
        <v>11</v>
      </c>
      <c r="P2" s="3290" t="s">
        <v>12</v>
      </c>
    </row>
    <row r="3" spans="1:16" ht="22" customHeight="1" thickTop="1" x14ac:dyDescent="0.35">
      <c r="A3" s="5015" t="s">
        <v>684</v>
      </c>
      <c r="B3" s="5018" t="s">
        <v>685</v>
      </c>
      <c r="C3" s="5020"/>
      <c r="D3" s="2254" t="s">
        <v>686</v>
      </c>
      <c r="E3" s="1381"/>
      <c r="F3" s="1382" t="s">
        <v>687</v>
      </c>
      <c r="G3" s="1383" t="s">
        <v>688</v>
      </c>
      <c r="H3" s="1380"/>
      <c r="I3" s="1384"/>
      <c r="J3" s="1381"/>
      <c r="K3" s="4019">
        <v>1</v>
      </c>
      <c r="L3" s="4141"/>
      <c r="M3" s="2003"/>
      <c r="N3" s="2003"/>
      <c r="O3" s="1879"/>
      <c r="P3" s="2127"/>
    </row>
    <row r="4" spans="1:16" ht="22" customHeight="1" x14ac:dyDescent="0.35">
      <c r="A4" s="5016"/>
      <c r="B4" s="5019"/>
      <c r="C4" s="5021"/>
      <c r="D4" s="2255" t="s">
        <v>689</v>
      </c>
      <c r="E4" s="1386"/>
      <c r="F4" s="1387" t="s">
        <v>690</v>
      </c>
      <c r="G4" s="1388" t="s">
        <v>688</v>
      </c>
      <c r="H4" s="1385"/>
      <c r="I4" s="1389"/>
      <c r="J4" s="1386"/>
      <c r="K4" s="4020">
        <v>1</v>
      </c>
      <c r="L4" s="4142"/>
      <c r="M4" s="2004"/>
      <c r="N4" s="2004"/>
      <c r="O4" s="1880"/>
      <c r="P4" s="2128"/>
    </row>
    <row r="5" spans="1:16" ht="22" customHeight="1" x14ac:dyDescent="0.35">
      <c r="A5" s="5016"/>
      <c r="B5" s="5019"/>
      <c r="C5" s="5021"/>
      <c r="D5" s="2255" t="s">
        <v>691</v>
      </c>
      <c r="E5" s="1386"/>
      <c r="F5" s="1387" t="s">
        <v>692</v>
      </c>
      <c r="G5" s="1388" t="s">
        <v>693</v>
      </c>
      <c r="H5" s="1385"/>
      <c r="I5" s="1389"/>
      <c r="J5" s="1386"/>
      <c r="K5" s="4020">
        <v>1</v>
      </c>
      <c r="L5" s="4142"/>
      <c r="M5" s="2004"/>
      <c r="N5" s="2004"/>
      <c r="O5" s="1880"/>
      <c r="P5" s="2128"/>
    </row>
    <row r="6" spans="1:16" ht="22" hidden="1" customHeight="1" x14ac:dyDescent="0.35">
      <c r="A6" s="5016"/>
      <c r="B6" s="5022"/>
      <c r="C6" s="5021"/>
      <c r="D6" s="2255" t="s">
        <v>694</v>
      </c>
      <c r="E6" s="1386"/>
      <c r="F6" s="1387" t="s">
        <v>695</v>
      </c>
      <c r="G6" s="1388" t="s">
        <v>696</v>
      </c>
      <c r="H6" s="1385"/>
      <c r="I6" s="1389"/>
      <c r="J6" s="1386"/>
      <c r="K6" s="1877"/>
      <c r="L6" s="4142"/>
      <c r="M6" s="2004"/>
      <c r="N6" s="2004"/>
      <c r="O6" s="1880"/>
      <c r="P6" s="2128"/>
    </row>
    <row r="7" spans="1:16" ht="22" customHeight="1" x14ac:dyDescent="0.35">
      <c r="A7" s="5016"/>
      <c r="B7" s="5022"/>
      <c r="C7" s="5021"/>
      <c r="D7" s="2255" t="s">
        <v>697</v>
      </c>
      <c r="E7" s="1386"/>
      <c r="F7" s="1387" t="s">
        <v>698</v>
      </c>
      <c r="G7" s="1388" t="s">
        <v>75</v>
      </c>
      <c r="H7" s="1385"/>
      <c r="I7" s="1389"/>
      <c r="J7" s="1386"/>
      <c r="K7" s="4020">
        <v>1</v>
      </c>
      <c r="L7" s="4142"/>
      <c r="M7" s="2004"/>
      <c r="N7" s="2004"/>
      <c r="O7" s="1880"/>
      <c r="P7" s="2128"/>
    </row>
    <row r="8" spans="1:16" ht="22" customHeight="1" x14ac:dyDescent="0.35">
      <c r="A8" s="5016"/>
      <c r="B8" s="5022"/>
      <c r="C8" s="5021"/>
      <c r="D8" s="2255" t="s">
        <v>699</v>
      </c>
      <c r="E8" s="1386"/>
      <c r="F8" s="1387" t="s">
        <v>700</v>
      </c>
      <c r="G8" s="1388" t="s">
        <v>75</v>
      </c>
      <c r="H8" s="1385"/>
      <c r="I8" s="1389"/>
      <c r="J8" s="1386"/>
      <c r="K8" s="4020">
        <v>1</v>
      </c>
      <c r="L8" s="4142"/>
      <c r="M8" s="2004"/>
      <c r="N8" s="2004"/>
      <c r="O8" s="1880"/>
      <c r="P8" s="2128"/>
    </row>
    <row r="9" spans="1:16" ht="22" customHeight="1" x14ac:dyDescent="0.35">
      <c r="A9" s="5016"/>
      <c r="B9" s="5022"/>
      <c r="C9" s="5021"/>
      <c r="D9" s="2255" t="s">
        <v>701</v>
      </c>
      <c r="E9" s="1386"/>
      <c r="F9" s="1387" t="s">
        <v>702</v>
      </c>
      <c r="G9" s="1388" t="s">
        <v>703</v>
      </c>
      <c r="H9" s="1385"/>
      <c r="I9" s="1389"/>
      <c r="J9" s="1386"/>
      <c r="K9" s="4020">
        <v>1</v>
      </c>
      <c r="L9" s="4142"/>
      <c r="M9" s="2004"/>
      <c r="N9" s="2004"/>
      <c r="O9" s="1880"/>
      <c r="P9" s="2128"/>
    </row>
    <row r="10" spans="1:16" ht="22" customHeight="1" thickBot="1" x14ac:dyDescent="0.4">
      <c r="A10" s="5017"/>
      <c r="B10" s="5023"/>
      <c r="C10" s="5024"/>
      <c r="D10" s="2256" t="s">
        <v>704</v>
      </c>
      <c r="E10" s="1392"/>
      <c r="F10" s="1393" t="s">
        <v>705</v>
      </c>
      <c r="G10" s="1394" t="s">
        <v>706</v>
      </c>
      <c r="H10" s="1391"/>
      <c r="I10" s="1395"/>
      <c r="J10" s="1392"/>
      <c r="K10" s="4021">
        <v>1</v>
      </c>
      <c r="L10" s="4143"/>
      <c r="M10" s="2005"/>
      <c r="N10" s="2005"/>
      <c r="O10" s="1881"/>
      <c r="P10" s="2129"/>
    </row>
    <row r="11" spans="1:16" ht="22" customHeight="1" thickTop="1" x14ac:dyDescent="0.35">
      <c r="A11" s="5026" t="s">
        <v>707</v>
      </c>
      <c r="B11" s="5029" t="s">
        <v>708</v>
      </c>
      <c r="C11" s="5032" t="s">
        <v>709</v>
      </c>
      <c r="D11" s="5035" t="s">
        <v>710</v>
      </c>
      <c r="E11" s="1657" t="s">
        <v>711</v>
      </c>
      <c r="F11" s="1658" t="s">
        <v>712</v>
      </c>
      <c r="G11" s="1659" t="s">
        <v>16</v>
      </c>
      <c r="H11" s="1660"/>
      <c r="I11" s="1661"/>
      <c r="J11" s="1657"/>
      <c r="K11" s="4019">
        <v>1</v>
      </c>
      <c r="L11" s="4144"/>
      <c r="M11" s="2069"/>
      <c r="N11" s="2069"/>
      <c r="O11" s="1945"/>
      <c r="P11" s="2193"/>
    </row>
    <row r="12" spans="1:16" ht="22" hidden="1" customHeight="1" x14ac:dyDescent="0.35">
      <c r="A12" s="5027"/>
      <c r="B12" s="5030"/>
      <c r="C12" s="5033"/>
      <c r="D12" s="5036"/>
      <c r="E12" s="1401" t="s">
        <v>713</v>
      </c>
      <c r="F12" s="1402"/>
      <c r="G12" s="1403"/>
      <c r="H12" s="1404"/>
      <c r="I12" s="1405"/>
      <c r="J12" s="1401"/>
      <c r="K12" s="1876"/>
      <c r="L12" s="4145"/>
      <c r="M12" s="2007"/>
      <c r="N12" s="2007"/>
      <c r="O12" s="1883"/>
      <c r="P12" s="2131"/>
    </row>
    <row r="13" spans="1:16" ht="22" customHeight="1" thickBot="1" x14ac:dyDescent="0.4">
      <c r="A13" s="5027"/>
      <c r="B13" s="5031"/>
      <c r="C13" s="5034"/>
      <c r="D13" s="5037"/>
      <c r="E13" s="1406" t="s">
        <v>714</v>
      </c>
      <c r="F13" s="1407" t="str">
        <f>F11&amp;"3"</f>
        <v>AA3</v>
      </c>
      <c r="G13" s="1408" t="s">
        <v>16</v>
      </c>
      <c r="H13" s="1409"/>
      <c r="I13" s="1410" t="str">
        <f>F11</f>
        <v>AA</v>
      </c>
      <c r="J13" s="1406"/>
      <c r="K13" s="3928">
        <v>1</v>
      </c>
      <c r="L13" s="4146"/>
      <c r="M13" s="2008"/>
      <c r="N13" s="2008"/>
      <c r="O13" s="1884"/>
      <c r="P13" s="2132"/>
    </row>
    <row r="14" spans="1:16" ht="22" customHeight="1" thickTop="1" x14ac:dyDescent="0.35">
      <c r="A14" s="5027"/>
      <c r="B14" s="5018" t="s">
        <v>715</v>
      </c>
      <c r="C14" s="5026" t="s">
        <v>716</v>
      </c>
      <c r="D14" s="5039" t="s">
        <v>717</v>
      </c>
      <c r="E14" s="1381" t="s">
        <v>711</v>
      </c>
      <c r="F14" s="1411" t="s">
        <v>718</v>
      </c>
      <c r="G14" s="1383" t="s">
        <v>16</v>
      </c>
      <c r="H14" s="1380"/>
      <c r="I14" s="1384"/>
      <c r="J14" s="1381"/>
      <c r="K14" s="4019">
        <v>1</v>
      </c>
      <c r="L14" s="4147"/>
      <c r="M14" s="2009"/>
      <c r="N14" s="2009"/>
      <c r="O14" s="1885"/>
      <c r="P14" s="2133"/>
    </row>
    <row r="15" spans="1:16" ht="22" customHeight="1" x14ac:dyDescent="0.35">
      <c r="A15" s="5027"/>
      <c r="B15" s="5019"/>
      <c r="C15" s="5027"/>
      <c r="D15" s="5040"/>
      <c r="E15" s="1412" t="s">
        <v>713</v>
      </c>
      <c r="F15" s="1413" t="s">
        <v>719</v>
      </c>
      <c r="G15" s="1414" t="s">
        <v>16</v>
      </c>
      <c r="H15" s="1415"/>
      <c r="I15" s="1416"/>
      <c r="J15" s="1412"/>
      <c r="K15" s="3913">
        <v>1</v>
      </c>
      <c r="L15" s="4148"/>
      <c r="M15" s="2010"/>
      <c r="N15" s="2010"/>
      <c r="O15" s="1886"/>
      <c r="P15" s="2134"/>
    </row>
    <row r="16" spans="1:16" ht="22" customHeight="1" x14ac:dyDescent="0.35">
      <c r="A16" s="5027"/>
      <c r="B16" s="5019"/>
      <c r="C16" s="5027"/>
      <c r="D16" s="5041"/>
      <c r="E16" s="1417" t="s">
        <v>714</v>
      </c>
      <c r="F16" s="1418" t="str">
        <f>F14&amp;"3"</f>
        <v>AB3</v>
      </c>
      <c r="G16" s="1419" t="s">
        <v>16</v>
      </c>
      <c r="H16" s="1420"/>
      <c r="I16" s="1421" t="str">
        <f>F14&amp;" - "&amp;F15</f>
        <v>AB - AC</v>
      </c>
      <c r="J16" s="1417"/>
      <c r="K16" s="4106">
        <v>1</v>
      </c>
      <c r="L16" s="4149"/>
      <c r="M16" s="2011"/>
      <c r="N16" s="2011"/>
      <c r="O16" s="1887"/>
      <c r="P16" s="2135"/>
    </row>
    <row r="17" spans="1:16" ht="22" customHeight="1" x14ac:dyDescent="0.35">
      <c r="A17" s="5027"/>
      <c r="B17" s="5019"/>
      <c r="C17" s="5027"/>
      <c r="D17" s="5042" t="s">
        <v>720</v>
      </c>
      <c r="E17" s="1386" t="s">
        <v>711</v>
      </c>
      <c r="F17" s="1390" t="s">
        <v>721</v>
      </c>
      <c r="G17" s="1388" t="s">
        <v>16</v>
      </c>
      <c r="H17" s="1385"/>
      <c r="I17" s="1389"/>
      <c r="J17" s="1386"/>
      <c r="K17" s="4020">
        <v>1</v>
      </c>
      <c r="L17" s="4150"/>
      <c r="M17" s="2012"/>
      <c r="N17" s="2012"/>
      <c r="O17" s="1888"/>
      <c r="P17" s="2136"/>
    </row>
    <row r="18" spans="1:16" ht="22" customHeight="1" x14ac:dyDescent="0.35">
      <c r="A18" s="5027"/>
      <c r="B18" s="5019"/>
      <c r="C18" s="5027"/>
      <c r="D18" s="5040"/>
      <c r="E18" s="1412" t="s">
        <v>713</v>
      </c>
      <c r="F18" s="1413" t="s">
        <v>722</v>
      </c>
      <c r="G18" s="1414" t="s">
        <v>16</v>
      </c>
      <c r="H18" s="1415"/>
      <c r="I18" s="1416"/>
      <c r="J18" s="1412"/>
      <c r="K18" s="3913">
        <v>1</v>
      </c>
      <c r="L18" s="4148"/>
      <c r="M18" s="2010"/>
      <c r="N18" s="2010"/>
      <c r="O18" s="1886"/>
      <c r="P18" s="2134"/>
    </row>
    <row r="19" spans="1:16" ht="22" customHeight="1" x14ac:dyDescent="0.35">
      <c r="A19" s="5027"/>
      <c r="B19" s="5019"/>
      <c r="C19" s="5027"/>
      <c r="D19" s="5041"/>
      <c r="E19" s="1417" t="s">
        <v>714</v>
      </c>
      <c r="F19" s="1418" t="str">
        <f>F17&amp;"3"</f>
        <v>CX3</v>
      </c>
      <c r="G19" s="1419" t="s">
        <v>16</v>
      </c>
      <c r="H19" s="1420"/>
      <c r="I19" s="1421" t="str">
        <f>F17&amp;" - "&amp;F18</f>
        <v>CX - CQ</v>
      </c>
      <c r="J19" s="1417"/>
      <c r="K19" s="4106">
        <v>1</v>
      </c>
      <c r="L19" s="4149"/>
      <c r="M19" s="2011"/>
      <c r="N19" s="2011"/>
      <c r="O19" s="1887"/>
      <c r="P19" s="2135"/>
    </row>
    <row r="20" spans="1:16" ht="22" customHeight="1" x14ac:dyDescent="0.35">
      <c r="A20" s="5027"/>
      <c r="B20" s="5019"/>
      <c r="C20" s="5027"/>
      <c r="D20" s="5042" t="s">
        <v>723</v>
      </c>
      <c r="E20" s="1386" t="s">
        <v>711</v>
      </c>
      <c r="F20" s="1390" t="s">
        <v>724</v>
      </c>
      <c r="G20" s="1388" t="s">
        <v>16</v>
      </c>
      <c r="H20" s="1385"/>
      <c r="I20" s="1389"/>
      <c r="J20" s="1386"/>
      <c r="K20" s="4020">
        <v>1</v>
      </c>
      <c r="L20" s="4150"/>
      <c r="M20" s="2012"/>
      <c r="N20" s="2012"/>
      <c r="O20" s="1888"/>
      <c r="P20" s="2136"/>
    </row>
    <row r="21" spans="1:16" ht="22" customHeight="1" x14ac:dyDescent="0.35">
      <c r="A21" s="5027"/>
      <c r="B21" s="5019"/>
      <c r="C21" s="5027"/>
      <c r="D21" s="5040"/>
      <c r="E21" s="1412" t="s">
        <v>713</v>
      </c>
      <c r="F21" s="1413" t="s">
        <v>725</v>
      </c>
      <c r="G21" s="1414" t="s">
        <v>16</v>
      </c>
      <c r="H21" s="1415"/>
      <c r="I21" s="1416"/>
      <c r="J21" s="1412"/>
      <c r="K21" s="3913">
        <v>1</v>
      </c>
      <c r="L21" s="4148"/>
      <c r="M21" s="2010"/>
      <c r="N21" s="2010"/>
      <c r="O21" s="1886"/>
      <c r="P21" s="2134"/>
    </row>
    <row r="22" spans="1:16" ht="22" customHeight="1" x14ac:dyDescent="0.35">
      <c r="A22" s="5027"/>
      <c r="B22" s="5019"/>
      <c r="C22" s="5027"/>
      <c r="D22" s="5041"/>
      <c r="E22" s="1417" t="s">
        <v>714</v>
      </c>
      <c r="F22" s="1418" t="str">
        <f>F20&amp;"3"</f>
        <v>AF3</v>
      </c>
      <c r="G22" s="1419" t="s">
        <v>16</v>
      </c>
      <c r="H22" s="1420"/>
      <c r="I22" s="1421" t="str">
        <f>F20&amp;" - "&amp;F21</f>
        <v>AF - AG</v>
      </c>
      <c r="J22" s="1417"/>
      <c r="K22" s="4106">
        <v>1</v>
      </c>
      <c r="L22" s="4149"/>
      <c r="M22" s="2011"/>
      <c r="N22" s="2011"/>
      <c r="O22" s="1887"/>
      <c r="P22" s="2135"/>
    </row>
    <row r="23" spans="1:16" ht="22" customHeight="1" x14ac:dyDescent="0.35">
      <c r="A23" s="5027"/>
      <c r="B23" s="5019"/>
      <c r="C23" s="5027"/>
      <c r="D23" s="5042" t="s">
        <v>726</v>
      </c>
      <c r="E23" s="1386" t="s">
        <v>711</v>
      </c>
      <c r="F23" s="1390" t="s">
        <v>85</v>
      </c>
      <c r="G23" s="1388" t="s">
        <v>16</v>
      </c>
      <c r="H23" s="1385"/>
      <c r="I23" s="1389"/>
      <c r="J23" s="1386"/>
      <c r="K23" s="4020">
        <v>1</v>
      </c>
      <c r="L23" s="4150"/>
      <c r="M23" s="2012"/>
      <c r="N23" s="2012"/>
      <c r="O23" s="1888"/>
      <c r="P23" s="2136"/>
    </row>
    <row r="24" spans="1:16" ht="22" customHeight="1" x14ac:dyDescent="0.35">
      <c r="A24" s="5027"/>
      <c r="B24" s="5019"/>
      <c r="C24" s="5027"/>
      <c r="D24" s="5040"/>
      <c r="E24" s="1412" t="s">
        <v>713</v>
      </c>
      <c r="F24" s="1413" t="s">
        <v>727</v>
      </c>
      <c r="G24" s="1414" t="s">
        <v>16</v>
      </c>
      <c r="H24" s="1415"/>
      <c r="I24" s="1416"/>
      <c r="J24" s="1412"/>
      <c r="K24" s="3913">
        <v>1</v>
      </c>
      <c r="L24" s="4148"/>
      <c r="M24" s="2010"/>
      <c r="N24" s="2010"/>
      <c r="O24" s="1886"/>
      <c r="P24" s="2134"/>
    </row>
    <row r="25" spans="1:16" ht="22" customHeight="1" x14ac:dyDescent="0.35">
      <c r="A25" s="5027"/>
      <c r="B25" s="5019"/>
      <c r="C25" s="5027"/>
      <c r="D25" s="5041"/>
      <c r="E25" s="1417" t="s">
        <v>714</v>
      </c>
      <c r="F25" s="1418" t="str">
        <f>F23&amp;"3"</f>
        <v>AH3</v>
      </c>
      <c r="G25" s="1419" t="s">
        <v>16</v>
      </c>
      <c r="H25" s="1420"/>
      <c r="I25" s="1421" t="str">
        <f>F23&amp;" - "&amp;F24</f>
        <v>AH - AI</v>
      </c>
      <c r="J25" s="1417"/>
      <c r="K25" s="4106">
        <v>1</v>
      </c>
      <c r="L25" s="4149"/>
      <c r="M25" s="2011"/>
      <c r="N25" s="2011"/>
      <c r="O25" s="1887"/>
      <c r="P25" s="2135"/>
    </row>
    <row r="26" spans="1:16" ht="22" customHeight="1" x14ac:dyDescent="0.35">
      <c r="A26" s="5027"/>
      <c r="B26" s="5019"/>
      <c r="C26" s="5027"/>
      <c r="D26" s="5042" t="s">
        <v>728</v>
      </c>
      <c r="E26" s="1386" t="s">
        <v>711</v>
      </c>
      <c r="F26" s="1390" t="s">
        <v>729</v>
      </c>
      <c r="G26" s="1388" t="s">
        <v>16</v>
      </c>
      <c r="H26" s="1385"/>
      <c r="I26" s="1389"/>
      <c r="J26" s="1386"/>
      <c r="K26" s="4020">
        <v>1</v>
      </c>
      <c r="L26" s="4150"/>
      <c r="M26" s="2012"/>
      <c r="N26" s="2012"/>
      <c r="O26" s="1888"/>
      <c r="P26" s="2136"/>
    </row>
    <row r="27" spans="1:16" ht="22" customHeight="1" x14ac:dyDescent="0.35">
      <c r="A27" s="5027"/>
      <c r="B27" s="5019"/>
      <c r="C27" s="5027"/>
      <c r="D27" s="5040"/>
      <c r="E27" s="1412" t="s">
        <v>713</v>
      </c>
      <c r="F27" s="1413" t="s">
        <v>730</v>
      </c>
      <c r="G27" s="1414" t="s">
        <v>16</v>
      </c>
      <c r="H27" s="1415"/>
      <c r="I27" s="1416"/>
      <c r="J27" s="1412"/>
      <c r="K27" s="3913">
        <v>1</v>
      </c>
      <c r="L27" s="4148"/>
      <c r="M27" s="2010"/>
      <c r="N27" s="2010"/>
      <c r="O27" s="1886"/>
      <c r="P27" s="2134"/>
    </row>
    <row r="28" spans="1:16" ht="22" customHeight="1" x14ac:dyDescent="0.35">
      <c r="A28" s="5027"/>
      <c r="B28" s="5019"/>
      <c r="C28" s="5027"/>
      <c r="D28" s="5041"/>
      <c r="E28" s="1417" t="s">
        <v>714</v>
      </c>
      <c r="F28" s="1418" t="str">
        <f>F26&amp;"3"</f>
        <v>AJ3</v>
      </c>
      <c r="G28" s="1419" t="s">
        <v>16</v>
      </c>
      <c r="H28" s="1420"/>
      <c r="I28" s="1421" t="str">
        <f>F26&amp;" - "&amp;F27</f>
        <v>AJ - AK</v>
      </c>
      <c r="J28" s="1417"/>
      <c r="K28" s="4106">
        <v>1</v>
      </c>
      <c r="L28" s="4149"/>
      <c r="M28" s="2011"/>
      <c r="N28" s="2011"/>
      <c r="O28" s="1887"/>
      <c r="P28" s="2135"/>
    </row>
    <row r="29" spans="1:16" ht="22" customHeight="1" x14ac:dyDescent="0.35">
      <c r="A29" s="5027"/>
      <c r="B29" s="5019"/>
      <c r="C29" s="5027"/>
      <c r="D29" s="5042" t="s">
        <v>731</v>
      </c>
      <c r="E29" s="1386" t="s">
        <v>711</v>
      </c>
      <c r="F29" s="1390" t="s">
        <v>732</v>
      </c>
      <c r="G29" s="1388" t="s">
        <v>16</v>
      </c>
      <c r="H29" s="1385"/>
      <c r="I29" s="1389"/>
      <c r="J29" s="1386"/>
      <c r="K29" s="4020">
        <v>1</v>
      </c>
      <c r="L29" s="4150"/>
      <c r="M29" s="2012"/>
      <c r="N29" s="2012"/>
      <c r="O29" s="1888"/>
      <c r="P29" s="2136"/>
    </row>
    <row r="30" spans="1:16" ht="22" customHeight="1" x14ac:dyDescent="0.35">
      <c r="A30" s="5027"/>
      <c r="B30" s="5019"/>
      <c r="C30" s="5027"/>
      <c r="D30" s="5040"/>
      <c r="E30" s="1412" t="s">
        <v>713</v>
      </c>
      <c r="F30" s="1413" t="s">
        <v>733</v>
      </c>
      <c r="G30" s="1414" t="s">
        <v>16</v>
      </c>
      <c r="H30" s="1415"/>
      <c r="I30" s="1416"/>
      <c r="J30" s="1412"/>
      <c r="K30" s="3913">
        <v>1</v>
      </c>
      <c r="L30" s="4148"/>
      <c r="M30" s="2010"/>
      <c r="N30" s="2010"/>
      <c r="O30" s="1886"/>
      <c r="P30" s="2134"/>
    </row>
    <row r="31" spans="1:16" ht="22" customHeight="1" thickBot="1" x14ac:dyDescent="0.4">
      <c r="A31" s="5027"/>
      <c r="B31" s="5019"/>
      <c r="C31" s="5038"/>
      <c r="D31" s="5047"/>
      <c r="E31" s="1422" t="s">
        <v>714</v>
      </c>
      <c r="F31" s="1423" t="str">
        <f>F29&amp;"3"</f>
        <v>AL3</v>
      </c>
      <c r="G31" s="1424" t="s">
        <v>16</v>
      </c>
      <c r="H31" s="1425"/>
      <c r="I31" s="1426" t="str">
        <f>F29&amp;" - "&amp;F30</f>
        <v>AL - AM</v>
      </c>
      <c r="J31" s="1422"/>
      <c r="K31" s="3925">
        <v>1</v>
      </c>
      <c r="L31" s="4151"/>
      <c r="M31" s="2013"/>
      <c r="N31" s="2013"/>
      <c r="O31" s="1889"/>
      <c r="P31" s="2137"/>
    </row>
    <row r="32" spans="1:16" ht="22" customHeight="1" x14ac:dyDescent="0.35">
      <c r="A32" s="5027"/>
      <c r="B32" s="5019"/>
      <c r="C32" s="5043" t="s">
        <v>734</v>
      </c>
      <c r="D32" s="5045" t="s">
        <v>735</v>
      </c>
      <c r="E32" s="1427" t="s">
        <v>711</v>
      </c>
      <c r="F32" s="1428" t="s">
        <v>93</v>
      </c>
      <c r="G32" s="1429" t="s">
        <v>16</v>
      </c>
      <c r="H32" s="1430"/>
      <c r="I32" s="1431"/>
      <c r="J32" s="1427"/>
      <c r="K32" s="4107">
        <v>1</v>
      </c>
      <c r="L32" s="4152"/>
      <c r="M32" s="2014"/>
      <c r="N32" s="2014"/>
      <c r="O32" s="1890"/>
      <c r="P32" s="2138"/>
    </row>
    <row r="33" spans="1:16" ht="22" customHeight="1" x14ac:dyDescent="0.35">
      <c r="A33" s="5027"/>
      <c r="B33" s="5019"/>
      <c r="C33" s="5027"/>
      <c r="D33" s="5040"/>
      <c r="E33" s="1412" t="s">
        <v>713</v>
      </c>
      <c r="F33" s="1413" t="s">
        <v>736</v>
      </c>
      <c r="G33" s="1414" t="s">
        <v>16</v>
      </c>
      <c r="H33" s="1415"/>
      <c r="I33" s="1416"/>
      <c r="J33" s="1412"/>
      <c r="K33" s="3913">
        <v>1</v>
      </c>
      <c r="L33" s="4148"/>
      <c r="M33" s="2010"/>
      <c r="N33" s="2010"/>
      <c r="O33" s="1886"/>
      <c r="P33" s="2134"/>
    </row>
    <row r="34" spans="1:16" ht="22" customHeight="1" x14ac:dyDescent="0.35">
      <c r="A34" s="5027"/>
      <c r="B34" s="5019"/>
      <c r="C34" s="5027"/>
      <c r="D34" s="5041"/>
      <c r="E34" s="1417" t="s">
        <v>714</v>
      </c>
      <c r="F34" s="1418" t="str">
        <f>F32&amp;"3"</f>
        <v>AN3</v>
      </c>
      <c r="G34" s="1419" t="s">
        <v>16</v>
      </c>
      <c r="H34" s="1420"/>
      <c r="I34" s="1421" t="str">
        <f>F32&amp;" - "&amp;F33</f>
        <v>AN - AO</v>
      </c>
      <c r="J34" s="1417"/>
      <c r="K34" s="4106">
        <v>1</v>
      </c>
      <c r="L34" s="4149"/>
      <c r="M34" s="2011"/>
      <c r="N34" s="2011"/>
      <c r="O34" s="1887"/>
      <c r="P34" s="2135"/>
    </row>
    <row r="35" spans="1:16" ht="22" customHeight="1" x14ac:dyDescent="0.35">
      <c r="A35" s="5027"/>
      <c r="B35" s="5019"/>
      <c r="C35" s="5027"/>
      <c r="D35" s="5042" t="s">
        <v>737</v>
      </c>
      <c r="E35" s="1386" t="s">
        <v>711</v>
      </c>
      <c r="F35" s="1390" t="s">
        <v>738</v>
      </c>
      <c r="G35" s="1388" t="s">
        <v>16</v>
      </c>
      <c r="H35" s="1385"/>
      <c r="I35" s="1389"/>
      <c r="J35" s="1386"/>
      <c r="K35" s="4020">
        <v>1</v>
      </c>
      <c r="L35" s="4150"/>
      <c r="M35" s="2012"/>
      <c r="N35" s="2012"/>
      <c r="O35" s="1888"/>
      <c r="P35" s="2136"/>
    </row>
    <row r="36" spans="1:16" ht="22" customHeight="1" x14ac:dyDescent="0.35">
      <c r="A36" s="5027"/>
      <c r="B36" s="5019"/>
      <c r="C36" s="5027"/>
      <c r="D36" s="5040"/>
      <c r="E36" s="1412" t="s">
        <v>713</v>
      </c>
      <c r="F36" s="1413" t="s">
        <v>739</v>
      </c>
      <c r="G36" s="1414" t="s">
        <v>16</v>
      </c>
      <c r="H36" s="1415"/>
      <c r="I36" s="1416"/>
      <c r="J36" s="1412"/>
      <c r="K36" s="3913">
        <v>1</v>
      </c>
      <c r="L36" s="4148"/>
      <c r="M36" s="2010"/>
      <c r="N36" s="2010"/>
      <c r="O36" s="1886"/>
      <c r="P36" s="2134"/>
    </row>
    <row r="37" spans="1:16" ht="22" customHeight="1" x14ac:dyDescent="0.35">
      <c r="A37" s="5027"/>
      <c r="B37" s="5019"/>
      <c r="C37" s="5027"/>
      <c r="D37" s="5041"/>
      <c r="E37" s="1417" t="s">
        <v>714</v>
      </c>
      <c r="F37" s="1418" t="str">
        <f>F35&amp;"3"</f>
        <v>AP3</v>
      </c>
      <c r="G37" s="1419" t="s">
        <v>16</v>
      </c>
      <c r="H37" s="1420"/>
      <c r="I37" s="1421" t="str">
        <f>F35&amp;" - "&amp;F36</f>
        <v>AP - AQ</v>
      </c>
      <c r="J37" s="1417"/>
      <c r="K37" s="4106">
        <v>1</v>
      </c>
      <c r="L37" s="4149"/>
      <c r="M37" s="2011"/>
      <c r="N37" s="2011"/>
      <c r="O37" s="1887"/>
      <c r="P37" s="2135"/>
    </row>
    <row r="38" spans="1:16" ht="22" customHeight="1" x14ac:dyDescent="0.35">
      <c r="A38" s="5027"/>
      <c r="B38" s="5019"/>
      <c r="C38" s="5027"/>
      <c r="D38" s="5042" t="s">
        <v>740</v>
      </c>
      <c r="E38" s="1386" t="s">
        <v>711</v>
      </c>
      <c r="F38" s="1390" t="s">
        <v>741</v>
      </c>
      <c r="G38" s="1388" t="s">
        <v>16</v>
      </c>
      <c r="H38" s="1385"/>
      <c r="I38" s="1389"/>
      <c r="J38" s="1386"/>
      <c r="K38" s="4020">
        <v>1</v>
      </c>
      <c r="L38" s="4150"/>
      <c r="M38" s="2012"/>
      <c r="N38" s="2012"/>
      <c r="O38" s="1888"/>
      <c r="P38" s="2136"/>
    </row>
    <row r="39" spans="1:16" ht="22" customHeight="1" x14ac:dyDescent="0.35">
      <c r="A39" s="5027"/>
      <c r="B39" s="5019"/>
      <c r="C39" s="5027"/>
      <c r="D39" s="5040"/>
      <c r="E39" s="1412" t="s">
        <v>713</v>
      </c>
      <c r="F39" s="1413" t="s">
        <v>742</v>
      </c>
      <c r="G39" s="1414" t="s">
        <v>16</v>
      </c>
      <c r="H39" s="1415"/>
      <c r="I39" s="1416"/>
      <c r="J39" s="1412"/>
      <c r="K39" s="3913">
        <v>1</v>
      </c>
      <c r="L39" s="4148"/>
      <c r="M39" s="2010"/>
      <c r="N39" s="2010"/>
      <c r="O39" s="1886"/>
      <c r="P39" s="2134"/>
    </row>
    <row r="40" spans="1:16" ht="22" customHeight="1" x14ac:dyDescent="0.35">
      <c r="A40" s="5027"/>
      <c r="B40" s="5019"/>
      <c r="C40" s="5027"/>
      <c r="D40" s="5041"/>
      <c r="E40" s="1417" t="s">
        <v>714</v>
      </c>
      <c r="F40" s="1418" t="str">
        <f>F38&amp;"3"</f>
        <v>AR3</v>
      </c>
      <c r="G40" s="1419" t="s">
        <v>16</v>
      </c>
      <c r="H40" s="1420"/>
      <c r="I40" s="1421" t="str">
        <f>F38&amp;" - "&amp;F39</f>
        <v>AR - AS</v>
      </c>
      <c r="J40" s="1417"/>
      <c r="K40" s="4106">
        <v>1</v>
      </c>
      <c r="L40" s="4149"/>
      <c r="M40" s="2011"/>
      <c r="N40" s="2011"/>
      <c r="O40" s="1887"/>
      <c r="P40" s="2135"/>
    </row>
    <row r="41" spans="1:16" ht="22" customHeight="1" x14ac:dyDescent="0.35">
      <c r="A41" s="5027"/>
      <c r="B41" s="5019"/>
      <c r="C41" s="5027"/>
      <c r="D41" s="5042" t="s">
        <v>743</v>
      </c>
      <c r="E41" s="1386" t="s">
        <v>711</v>
      </c>
      <c r="F41" s="1390" t="s">
        <v>744</v>
      </c>
      <c r="G41" s="1388" t="s">
        <v>16</v>
      </c>
      <c r="H41" s="1385"/>
      <c r="I41" s="1389"/>
      <c r="J41" s="1386"/>
      <c r="K41" s="4020">
        <v>1</v>
      </c>
      <c r="L41" s="4150"/>
      <c r="M41" s="2012"/>
      <c r="N41" s="2012"/>
      <c r="O41" s="1888"/>
      <c r="P41" s="2136"/>
    </row>
    <row r="42" spans="1:16" ht="22" customHeight="1" x14ac:dyDescent="0.35">
      <c r="A42" s="5027"/>
      <c r="B42" s="5019"/>
      <c r="C42" s="5027"/>
      <c r="D42" s="5040"/>
      <c r="E42" s="1412" t="s">
        <v>713</v>
      </c>
      <c r="F42" s="1413" t="s">
        <v>745</v>
      </c>
      <c r="G42" s="1414" t="s">
        <v>16</v>
      </c>
      <c r="H42" s="1415"/>
      <c r="I42" s="1416"/>
      <c r="J42" s="1412"/>
      <c r="K42" s="3913">
        <v>1</v>
      </c>
      <c r="L42" s="4148"/>
      <c r="M42" s="2010"/>
      <c r="N42" s="2010"/>
      <c r="O42" s="1886"/>
      <c r="P42" s="2134"/>
    </row>
    <row r="43" spans="1:16" ht="22" customHeight="1" x14ac:dyDescent="0.35">
      <c r="A43" s="5027"/>
      <c r="B43" s="5019"/>
      <c r="C43" s="5027"/>
      <c r="D43" s="5041"/>
      <c r="E43" s="1417" t="s">
        <v>714</v>
      </c>
      <c r="F43" s="1418" t="str">
        <f>F41&amp;"3"</f>
        <v>AT3</v>
      </c>
      <c r="G43" s="1419" t="s">
        <v>16</v>
      </c>
      <c r="H43" s="1420"/>
      <c r="I43" s="1421" t="str">
        <f>F41&amp;" - "&amp;F42</f>
        <v>AT - AU</v>
      </c>
      <c r="J43" s="1417"/>
      <c r="K43" s="4106">
        <v>1</v>
      </c>
      <c r="L43" s="4149"/>
      <c r="M43" s="2011"/>
      <c r="N43" s="2011"/>
      <c r="O43" s="1887"/>
      <c r="P43" s="2135"/>
    </row>
    <row r="44" spans="1:16" ht="22" customHeight="1" x14ac:dyDescent="0.35">
      <c r="A44" s="5027"/>
      <c r="B44" s="5019"/>
      <c r="C44" s="5027"/>
      <c r="D44" s="5042" t="s">
        <v>746</v>
      </c>
      <c r="E44" s="1386" t="s">
        <v>711</v>
      </c>
      <c r="F44" s="1390" t="s">
        <v>747</v>
      </c>
      <c r="G44" s="1388" t="s">
        <v>16</v>
      </c>
      <c r="H44" s="1385"/>
      <c r="I44" s="1389"/>
      <c r="J44" s="1386"/>
      <c r="K44" s="4020">
        <v>1</v>
      </c>
      <c r="L44" s="4150"/>
      <c r="M44" s="2012"/>
      <c r="N44" s="2012"/>
      <c r="O44" s="1888"/>
      <c r="P44" s="2136"/>
    </row>
    <row r="45" spans="1:16" ht="22" customHeight="1" x14ac:dyDescent="0.35">
      <c r="A45" s="5027"/>
      <c r="B45" s="5019"/>
      <c r="C45" s="5027"/>
      <c r="D45" s="5040"/>
      <c r="E45" s="1412" t="s">
        <v>713</v>
      </c>
      <c r="F45" s="1413" t="s">
        <v>748</v>
      </c>
      <c r="G45" s="1414" t="s">
        <v>16</v>
      </c>
      <c r="H45" s="1415"/>
      <c r="I45" s="1416"/>
      <c r="J45" s="1412"/>
      <c r="K45" s="3913">
        <v>1</v>
      </c>
      <c r="L45" s="4148"/>
      <c r="M45" s="2010"/>
      <c r="N45" s="2010"/>
      <c r="O45" s="1886"/>
      <c r="P45" s="2134"/>
    </row>
    <row r="46" spans="1:16" ht="22" customHeight="1" x14ac:dyDescent="0.35">
      <c r="A46" s="5027"/>
      <c r="B46" s="5019"/>
      <c r="C46" s="5027"/>
      <c r="D46" s="5041"/>
      <c r="E46" s="1417" t="s">
        <v>714</v>
      </c>
      <c r="F46" s="1418" t="str">
        <f>F44&amp;"3"</f>
        <v>AV3</v>
      </c>
      <c r="G46" s="1419" t="s">
        <v>16</v>
      </c>
      <c r="H46" s="1420"/>
      <c r="I46" s="1421" t="str">
        <f>F44&amp;" - "&amp;F45</f>
        <v>AV - AW</v>
      </c>
      <c r="J46" s="1417"/>
      <c r="K46" s="4106">
        <v>1</v>
      </c>
      <c r="L46" s="4149"/>
      <c r="M46" s="2011"/>
      <c r="N46" s="2011"/>
      <c r="O46" s="1887"/>
      <c r="P46" s="2135"/>
    </row>
    <row r="47" spans="1:16" ht="22" customHeight="1" x14ac:dyDescent="0.35">
      <c r="A47" s="5027"/>
      <c r="B47" s="5019"/>
      <c r="C47" s="5027"/>
      <c r="D47" s="5042" t="s">
        <v>749</v>
      </c>
      <c r="E47" s="1386" t="s">
        <v>711</v>
      </c>
      <c r="F47" s="1390" t="s">
        <v>750</v>
      </c>
      <c r="G47" s="1388" t="s">
        <v>16</v>
      </c>
      <c r="H47" s="1385"/>
      <c r="I47" s="1389"/>
      <c r="J47" s="1386"/>
      <c r="K47" s="4020">
        <v>1</v>
      </c>
      <c r="L47" s="4150"/>
      <c r="M47" s="2012"/>
      <c r="N47" s="2012"/>
      <c r="O47" s="1888"/>
      <c r="P47" s="2136"/>
    </row>
    <row r="48" spans="1:16" ht="22" customHeight="1" x14ac:dyDescent="0.35">
      <c r="A48" s="5027"/>
      <c r="B48" s="5019"/>
      <c r="C48" s="5027"/>
      <c r="D48" s="5040"/>
      <c r="E48" s="1412" t="s">
        <v>713</v>
      </c>
      <c r="F48" s="1413" t="s">
        <v>751</v>
      </c>
      <c r="G48" s="1414" t="s">
        <v>16</v>
      </c>
      <c r="H48" s="1415"/>
      <c r="I48" s="1416"/>
      <c r="J48" s="1412"/>
      <c r="K48" s="3913">
        <v>1</v>
      </c>
      <c r="L48" s="4148"/>
      <c r="M48" s="2010"/>
      <c r="N48" s="2010"/>
      <c r="O48" s="1886"/>
      <c r="P48" s="2134"/>
    </row>
    <row r="49" spans="1:16" ht="22" customHeight="1" thickBot="1" x14ac:dyDescent="0.4">
      <c r="A49" s="5027"/>
      <c r="B49" s="5019"/>
      <c r="C49" s="5038"/>
      <c r="D49" s="5047"/>
      <c r="E49" s="1422" t="s">
        <v>714</v>
      </c>
      <c r="F49" s="1423" t="str">
        <f>F47&amp;"3"</f>
        <v>AX3</v>
      </c>
      <c r="G49" s="1424" t="s">
        <v>16</v>
      </c>
      <c r="H49" s="1425"/>
      <c r="I49" s="1426" t="str">
        <f>F47&amp;" - "&amp;F48</f>
        <v>AX - AY</v>
      </c>
      <c r="J49" s="1422"/>
      <c r="K49" s="3925">
        <v>1</v>
      </c>
      <c r="L49" s="4151"/>
      <c r="M49" s="2013"/>
      <c r="N49" s="2013"/>
      <c r="O49" s="1889"/>
      <c r="P49" s="2137"/>
    </row>
    <row r="50" spans="1:16" ht="22" customHeight="1" x14ac:dyDescent="0.35">
      <c r="A50" s="5027"/>
      <c r="B50" s="5019"/>
      <c r="C50" s="5043" t="s">
        <v>752</v>
      </c>
      <c r="D50" s="5045" t="s">
        <v>753</v>
      </c>
      <c r="E50" s="1427" t="s">
        <v>711</v>
      </c>
      <c r="F50" s="1428" t="s">
        <v>754</v>
      </c>
      <c r="G50" s="1429" t="s">
        <v>16</v>
      </c>
      <c r="H50" s="1430"/>
      <c r="I50" s="1431"/>
      <c r="J50" s="1427"/>
      <c r="K50" s="4107">
        <v>1</v>
      </c>
      <c r="L50" s="4152"/>
      <c r="M50" s="2014"/>
      <c r="N50" s="2014"/>
      <c r="O50" s="1890"/>
      <c r="P50" s="2138"/>
    </row>
    <row r="51" spans="1:16" ht="22" customHeight="1" x14ac:dyDescent="0.35">
      <c r="A51" s="5027"/>
      <c r="B51" s="5019"/>
      <c r="C51" s="5027"/>
      <c r="D51" s="5040"/>
      <c r="E51" s="1412" t="s">
        <v>713</v>
      </c>
      <c r="F51" s="1413" t="s">
        <v>755</v>
      </c>
      <c r="G51" s="1414" t="s">
        <v>16</v>
      </c>
      <c r="H51" s="1415"/>
      <c r="I51" s="1416"/>
      <c r="J51" s="1412"/>
      <c r="K51" s="3913">
        <v>1</v>
      </c>
      <c r="L51" s="4148"/>
      <c r="M51" s="2010"/>
      <c r="N51" s="2010"/>
      <c r="O51" s="1886"/>
      <c r="P51" s="2134"/>
    </row>
    <row r="52" spans="1:16" ht="22" customHeight="1" x14ac:dyDescent="0.35">
      <c r="A52" s="5027"/>
      <c r="B52" s="5019"/>
      <c r="C52" s="5027"/>
      <c r="D52" s="5041"/>
      <c r="E52" s="1417" t="s">
        <v>714</v>
      </c>
      <c r="F52" s="1418" t="str">
        <f>F50&amp;"3"</f>
        <v>CS3</v>
      </c>
      <c r="G52" s="1419" t="s">
        <v>16</v>
      </c>
      <c r="H52" s="1420"/>
      <c r="I52" s="1421" t="str">
        <f>F50&amp;" - "&amp;F51</f>
        <v>CS - CT</v>
      </c>
      <c r="J52" s="1417"/>
      <c r="K52" s="4106">
        <v>1</v>
      </c>
      <c r="L52" s="4149"/>
      <c r="M52" s="2011"/>
      <c r="N52" s="2011"/>
      <c r="O52" s="1887"/>
      <c r="P52" s="2135"/>
    </row>
    <row r="53" spans="1:16" ht="22" customHeight="1" x14ac:dyDescent="0.35">
      <c r="A53" s="5027"/>
      <c r="B53" s="5019"/>
      <c r="C53" s="5027"/>
      <c r="D53" s="5042" t="s">
        <v>756</v>
      </c>
      <c r="E53" s="1386" t="s">
        <v>711</v>
      </c>
      <c r="F53" s="1390" t="s">
        <v>757</v>
      </c>
      <c r="G53" s="1388" t="s">
        <v>16</v>
      </c>
      <c r="H53" s="1385"/>
      <c r="I53" s="1389"/>
      <c r="J53" s="1386"/>
      <c r="K53" s="4020">
        <v>1</v>
      </c>
      <c r="L53" s="4150"/>
      <c r="M53" s="2012"/>
      <c r="N53" s="2012"/>
      <c r="O53" s="1888"/>
      <c r="P53" s="2136"/>
    </row>
    <row r="54" spans="1:16" ht="22" customHeight="1" x14ac:dyDescent="0.35">
      <c r="A54" s="5027"/>
      <c r="B54" s="5019"/>
      <c r="C54" s="5027"/>
      <c r="D54" s="5040"/>
      <c r="E54" s="1412" t="s">
        <v>713</v>
      </c>
      <c r="F54" s="1413" t="s">
        <v>758</v>
      </c>
      <c r="G54" s="1414" t="s">
        <v>16</v>
      </c>
      <c r="H54" s="1415"/>
      <c r="I54" s="1416"/>
      <c r="J54" s="1412"/>
      <c r="K54" s="3913">
        <v>1</v>
      </c>
      <c r="L54" s="4148"/>
      <c r="M54" s="2010"/>
      <c r="N54" s="2010"/>
      <c r="O54" s="1886"/>
      <c r="P54" s="2134"/>
    </row>
    <row r="55" spans="1:16" ht="22" customHeight="1" x14ac:dyDescent="0.35">
      <c r="A55" s="5027"/>
      <c r="B55" s="5019"/>
      <c r="C55" s="5027"/>
      <c r="D55" s="5041"/>
      <c r="E55" s="1417" t="s">
        <v>714</v>
      </c>
      <c r="F55" s="1418" t="str">
        <f>F53&amp;"3"</f>
        <v>CU3</v>
      </c>
      <c r="G55" s="1419" t="s">
        <v>16</v>
      </c>
      <c r="H55" s="1420"/>
      <c r="I55" s="1421" t="str">
        <f>F53&amp;" - "&amp;F54</f>
        <v>CU - CV</v>
      </c>
      <c r="J55" s="1417"/>
      <c r="K55" s="4106">
        <v>1</v>
      </c>
      <c r="L55" s="4149"/>
      <c r="M55" s="2011"/>
      <c r="N55" s="2011"/>
      <c r="O55" s="1887"/>
      <c r="P55" s="2135"/>
    </row>
    <row r="56" spans="1:16" ht="22" customHeight="1" x14ac:dyDescent="0.35">
      <c r="A56" s="5027"/>
      <c r="B56" s="5019"/>
      <c r="C56" s="5027"/>
      <c r="D56" s="5042" t="s">
        <v>759</v>
      </c>
      <c r="E56" s="1386" t="s">
        <v>711</v>
      </c>
      <c r="F56" s="1390" t="s">
        <v>760</v>
      </c>
      <c r="G56" s="1388" t="s">
        <v>16</v>
      </c>
      <c r="H56" s="1385"/>
      <c r="I56" s="1389"/>
      <c r="J56" s="1386"/>
      <c r="K56" s="4020">
        <v>1</v>
      </c>
      <c r="L56" s="4150"/>
      <c r="M56" s="2012"/>
      <c r="N56" s="2012"/>
      <c r="O56" s="1888"/>
      <c r="P56" s="2136"/>
    </row>
    <row r="57" spans="1:16" ht="22" customHeight="1" x14ac:dyDescent="0.35">
      <c r="A57" s="5027"/>
      <c r="B57" s="5019"/>
      <c r="C57" s="5027"/>
      <c r="D57" s="5040"/>
      <c r="E57" s="1412" t="s">
        <v>713</v>
      </c>
      <c r="F57" s="1413" t="s">
        <v>761</v>
      </c>
      <c r="G57" s="1414" t="s">
        <v>16</v>
      </c>
      <c r="H57" s="1415"/>
      <c r="I57" s="1416"/>
      <c r="J57" s="1412"/>
      <c r="K57" s="3913">
        <v>1</v>
      </c>
      <c r="L57" s="4148"/>
      <c r="M57" s="2010"/>
      <c r="N57" s="2010"/>
      <c r="O57" s="1886"/>
      <c r="P57" s="2134"/>
    </row>
    <row r="58" spans="1:16" ht="22" customHeight="1" x14ac:dyDescent="0.35">
      <c r="A58" s="5027"/>
      <c r="B58" s="5019"/>
      <c r="C58" s="5027"/>
      <c r="D58" s="5041"/>
      <c r="E58" s="1417" t="s">
        <v>714</v>
      </c>
      <c r="F58" s="1418" t="str">
        <f>F56&amp;"3"</f>
        <v>BB3</v>
      </c>
      <c r="G58" s="1419" t="s">
        <v>16</v>
      </c>
      <c r="H58" s="1420"/>
      <c r="I58" s="1421" t="str">
        <f>F56&amp;" - "&amp;F57</f>
        <v>BB - BC</v>
      </c>
      <c r="J58" s="1417"/>
      <c r="K58" s="4106">
        <v>1</v>
      </c>
      <c r="L58" s="4149"/>
      <c r="M58" s="2011"/>
      <c r="N58" s="2011"/>
      <c r="O58" s="1887"/>
      <c r="P58" s="2135"/>
    </row>
    <row r="59" spans="1:16" ht="22" customHeight="1" x14ac:dyDescent="0.35">
      <c r="A59" s="5027"/>
      <c r="B59" s="5019"/>
      <c r="C59" s="5027"/>
      <c r="D59" s="5042" t="s">
        <v>762</v>
      </c>
      <c r="E59" s="1386" t="s">
        <v>711</v>
      </c>
      <c r="F59" s="1390" t="s">
        <v>763</v>
      </c>
      <c r="G59" s="1388" t="s">
        <v>16</v>
      </c>
      <c r="H59" s="1385"/>
      <c r="I59" s="1389"/>
      <c r="J59" s="1386"/>
      <c r="K59" s="4020">
        <v>1</v>
      </c>
      <c r="L59" s="4150"/>
      <c r="M59" s="2012"/>
      <c r="N59" s="2012"/>
      <c r="O59" s="1888"/>
      <c r="P59" s="2136"/>
    </row>
    <row r="60" spans="1:16" ht="22" customHeight="1" x14ac:dyDescent="0.35">
      <c r="A60" s="5027"/>
      <c r="B60" s="5019"/>
      <c r="C60" s="5027"/>
      <c r="D60" s="5040"/>
      <c r="E60" s="1412" t="s">
        <v>713</v>
      </c>
      <c r="F60" s="1413" t="s">
        <v>764</v>
      </c>
      <c r="G60" s="1414" t="s">
        <v>16</v>
      </c>
      <c r="H60" s="1415"/>
      <c r="I60" s="1416"/>
      <c r="J60" s="1412"/>
      <c r="K60" s="3913">
        <v>1</v>
      </c>
      <c r="L60" s="4148"/>
      <c r="M60" s="2010"/>
      <c r="N60" s="2010"/>
      <c r="O60" s="1886"/>
      <c r="P60" s="2134"/>
    </row>
    <row r="61" spans="1:16" ht="22" customHeight="1" x14ac:dyDescent="0.35">
      <c r="A61" s="5027"/>
      <c r="B61" s="5019"/>
      <c r="C61" s="5027"/>
      <c r="D61" s="5041"/>
      <c r="E61" s="1417" t="s">
        <v>714</v>
      </c>
      <c r="F61" s="1418" t="str">
        <f>F59&amp;"3"</f>
        <v>BD3</v>
      </c>
      <c r="G61" s="1419" t="s">
        <v>16</v>
      </c>
      <c r="H61" s="1420"/>
      <c r="I61" s="1421" t="str">
        <f>F59&amp;" - "&amp;F60</f>
        <v>BD - BE</v>
      </c>
      <c r="J61" s="1417"/>
      <c r="K61" s="4106">
        <v>1</v>
      </c>
      <c r="L61" s="4149"/>
      <c r="M61" s="2011"/>
      <c r="N61" s="2011"/>
      <c r="O61" s="1887"/>
      <c r="P61" s="2135"/>
    </row>
    <row r="62" spans="1:16" ht="22" customHeight="1" x14ac:dyDescent="0.35">
      <c r="A62" s="5027"/>
      <c r="B62" s="5019"/>
      <c r="C62" s="5027"/>
      <c r="D62" s="5042" t="s">
        <v>765</v>
      </c>
      <c r="E62" s="1386" t="s">
        <v>711</v>
      </c>
      <c r="F62" s="1390" t="s">
        <v>766</v>
      </c>
      <c r="G62" s="1388" t="s">
        <v>16</v>
      </c>
      <c r="H62" s="1385"/>
      <c r="I62" s="1389"/>
      <c r="J62" s="1386"/>
      <c r="K62" s="4020">
        <v>1</v>
      </c>
      <c r="L62" s="4150"/>
      <c r="M62" s="2012"/>
      <c r="N62" s="2012"/>
      <c r="O62" s="1888"/>
      <c r="P62" s="2136"/>
    </row>
    <row r="63" spans="1:16" ht="22" customHeight="1" x14ac:dyDescent="0.35">
      <c r="A63" s="5027"/>
      <c r="B63" s="5019"/>
      <c r="C63" s="5027"/>
      <c r="D63" s="5040"/>
      <c r="E63" s="1412" t="s">
        <v>713</v>
      </c>
      <c r="F63" s="1413" t="s">
        <v>767</v>
      </c>
      <c r="G63" s="1414" t="s">
        <v>16</v>
      </c>
      <c r="H63" s="1415"/>
      <c r="I63" s="1416"/>
      <c r="J63" s="1412"/>
      <c r="K63" s="3913">
        <v>1</v>
      </c>
      <c r="L63" s="4148"/>
      <c r="M63" s="2010"/>
      <c r="N63" s="2010"/>
      <c r="O63" s="1886"/>
      <c r="P63" s="2134"/>
    </row>
    <row r="64" spans="1:16" ht="22" customHeight="1" x14ac:dyDescent="0.35">
      <c r="A64" s="5027"/>
      <c r="B64" s="5019"/>
      <c r="C64" s="5027"/>
      <c r="D64" s="5041"/>
      <c r="E64" s="1417" t="s">
        <v>714</v>
      </c>
      <c r="F64" s="1418" t="str">
        <f>F62&amp;"3"</f>
        <v>BF3</v>
      </c>
      <c r="G64" s="1419" t="s">
        <v>16</v>
      </c>
      <c r="H64" s="1420"/>
      <c r="I64" s="1421" t="str">
        <f>F62&amp;" - "&amp;F63</f>
        <v>BF - BG</v>
      </c>
      <c r="J64" s="1417"/>
      <c r="K64" s="4106">
        <v>1</v>
      </c>
      <c r="L64" s="4149"/>
      <c r="M64" s="2011"/>
      <c r="N64" s="2011"/>
      <c r="O64" s="1887"/>
      <c r="P64" s="2135"/>
    </row>
    <row r="65" spans="1:16" ht="22" customHeight="1" x14ac:dyDescent="0.35">
      <c r="A65" s="5027"/>
      <c r="B65" s="5019"/>
      <c r="C65" s="5027"/>
      <c r="D65" s="5042" t="s">
        <v>768</v>
      </c>
      <c r="E65" s="1386" t="s">
        <v>711</v>
      </c>
      <c r="F65" s="1390" t="s">
        <v>769</v>
      </c>
      <c r="G65" s="1388" t="s">
        <v>16</v>
      </c>
      <c r="H65" s="1385"/>
      <c r="I65" s="1389"/>
      <c r="J65" s="1386"/>
      <c r="K65" s="4020">
        <v>1</v>
      </c>
      <c r="L65" s="4150"/>
      <c r="M65" s="2012"/>
      <c r="N65" s="2012"/>
      <c r="O65" s="1888"/>
      <c r="P65" s="2136"/>
    </row>
    <row r="66" spans="1:16" ht="22" customHeight="1" x14ac:dyDescent="0.35">
      <c r="A66" s="5027"/>
      <c r="B66" s="5019"/>
      <c r="C66" s="5027"/>
      <c r="D66" s="5040"/>
      <c r="E66" s="1412" t="s">
        <v>713</v>
      </c>
      <c r="F66" s="1413" t="s">
        <v>770</v>
      </c>
      <c r="G66" s="1414" t="s">
        <v>16</v>
      </c>
      <c r="H66" s="1415"/>
      <c r="I66" s="1416"/>
      <c r="J66" s="1412"/>
      <c r="K66" s="3913">
        <v>1</v>
      </c>
      <c r="L66" s="4148"/>
      <c r="M66" s="2010"/>
      <c r="N66" s="2010"/>
      <c r="O66" s="1886"/>
      <c r="P66" s="2134"/>
    </row>
    <row r="67" spans="1:16" ht="22" customHeight="1" thickBot="1" x14ac:dyDescent="0.4">
      <c r="A67" s="5027"/>
      <c r="B67" s="5019"/>
      <c r="C67" s="5044"/>
      <c r="D67" s="5046"/>
      <c r="E67" s="1432" t="s">
        <v>714</v>
      </c>
      <c r="F67" s="1433" t="str">
        <f>F65&amp;"3"</f>
        <v>BH3</v>
      </c>
      <c r="G67" s="1434" t="s">
        <v>16</v>
      </c>
      <c r="H67" s="1435"/>
      <c r="I67" s="1436" t="str">
        <f>F65&amp;" - "&amp;F66</f>
        <v>BH - BI</v>
      </c>
      <c r="J67" s="1432"/>
      <c r="K67" s="4108">
        <v>1</v>
      </c>
      <c r="L67" s="4153"/>
      <c r="M67" s="2015"/>
      <c r="N67" s="2015"/>
      <c r="O67" s="1891"/>
      <c r="P67" s="2139"/>
    </row>
    <row r="68" spans="1:16" ht="22" customHeight="1" thickTop="1" x14ac:dyDescent="0.35">
      <c r="A68" s="5027"/>
      <c r="B68" s="5019"/>
      <c r="C68" s="5033" t="s">
        <v>78</v>
      </c>
      <c r="D68" s="5036" t="s">
        <v>771</v>
      </c>
      <c r="E68" s="1396" t="s">
        <v>711</v>
      </c>
      <c r="F68" s="1397" t="s">
        <v>772</v>
      </c>
      <c r="G68" s="1398" t="s">
        <v>16</v>
      </c>
      <c r="H68" s="1399"/>
      <c r="I68" s="1400" t="str">
        <f>F14&amp;" + "&amp;F17&amp;" + "&amp;F20&amp;" + "&amp;F23&amp;" + "&amp;F26&amp;" + "&amp;F29&amp;" + "&amp;F32&amp;" + "&amp;F35&amp;" + "&amp;F38&amp;" + "&amp;F41&amp;" + "&amp;F44&amp;" + "&amp;F47&amp;" + "&amp;F50&amp;" + "&amp;F53&amp;" + "&amp;F56&amp;" + "&amp;F59&amp;" + "&amp;F62&amp;" + "&amp;F65</f>
        <v>AB + CX + AF + AH + AJ + AL + AN + AP + AR + AT + AV + AX + CS + CU + BB + BD + BF + BH</v>
      </c>
      <c r="J68" s="1396"/>
      <c r="K68" s="3932">
        <v>1</v>
      </c>
      <c r="L68" s="4154"/>
      <c r="M68" s="2006"/>
      <c r="N68" s="2006"/>
      <c r="O68" s="1882"/>
      <c r="P68" s="2130"/>
    </row>
    <row r="69" spans="1:16" ht="22" customHeight="1" x14ac:dyDescent="0.35">
      <c r="A69" s="5027"/>
      <c r="B69" s="5019"/>
      <c r="C69" s="5033"/>
      <c r="D69" s="5036"/>
      <c r="E69" s="1437" t="s">
        <v>713</v>
      </c>
      <c r="F69" s="1438" t="s">
        <v>773</v>
      </c>
      <c r="G69" s="1439" t="s">
        <v>16</v>
      </c>
      <c r="H69" s="1440"/>
      <c r="I69" s="1441" t="str">
        <f>F15&amp;" + "&amp;F18&amp;" + "&amp;F21&amp;" + "&amp;F24&amp;" + "&amp;F27&amp;" + "&amp;F30&amp;" + "&amp;F33&amp;" + "&amp;F36&amp;" + "&amp;F39&amp;" + "&amp;F42&amp;" + "&amp;F45&amp;" + "&amp;F48&amp;" + "&amp;F51&amp;" + "&amp;F54&amp;" + "&amp;F57&amp;" + "&amp;F60&amp;" + "&amp;F63&amp;" + "&amp;F66</f>
        <v>AC + CQ + AG + AI + AK + AM + AO + AQ + AS + AU + AW + AY + CT + CV + BC + BE + BG + BI</v>
      </c>
      <c r="J69" s="1437"/>
      <c r="K69" s="3913">
        <v>1</v>
      </c>
      <c r="L69" s="4155"/>
      <c r="M69" s="2016"/>
      <c r="N69" s="2016"/>
      <c r="O69" s="1892"/>
      <c r="P69" s="2140"/>
    </row>
    <row r="70" spans="1:16" ht="22" customHeight="1" thickBot="1" x14ac:dyDescent="0.4">
      <c r="A70" s="5027"/>
      <c r="B70" s="5019"/>
      <c r="C70" s="5033"/>
      <c r="D70" s="5037"/>
      <c r="E70" s="1396" t="s">
        <v>714</v>
      </c>
      <c r="F70" s="1442" t="str">
        <f>F68&amp;"3"</f>
        <v>BJ3</v>
      </c>
      <c r="G70" s="1398" t="s">
        <v>16</v>
      </c>
      <c r="H70" s="1399"/>
      <c r="I70" s="1400" t="s">
        <v>774</v>
      </c>
      <c r="J70" s="1396"/>
      <c r="K70" s="3932">
        <v>1</v>
      </c>
      <c r="L70" s="4156"/>
      <c r="M70" s="2017"/>
      <c r="N70" s="2017"/>
      <c r="O70" s="1893"/>
      <c r="P70" s="2141"/>
    </row>
    <row r="71" spans="1:16" ht="22" customHeight="1" thickTop="1" x14ac:dyDescent="0.35">
      <c r="A71" s="5027"/>
      <c r="B71" s="5018" t="s">
        <v>775</v>
      </c>
      <c r="C71" s="5026" t="s">
        <v>776</v>
      </c>
      <c r="D71" s="5039" t="s">
        <v>777</v>
      </c>
      <c r="E71" s="1381" t="s">
        <v>711</v>
      </c>
      <c r="F71" s="1411" t="s">
        <v>778</v>
      </c>
      <c r="G71" s="1383" t="s">
        <v>16</v>
      </c>
      <c r="H71" s="1380"/>
      <c r="I71" s="1384"/>
      <c r="J71" s="1381"/>
      <c r="K71" s="4019">
        <v>1</v>
      </c>
      <c r="L71" s="4147"/>
      <c r="M71" s="2009"/>
      <c r="N71" s="2009"/>
      <c r="O71" s="1885"/>
      <c r="P71" s="2133"/>
    </row>
    <row r="72" spans="1:16" ht="22" customHeight="1" x14ac:dyDescent="0.35">
      <c r="A72" s="5027"/>
      <c r="B72" s="5019"/>
      <c r="C72" s="5027"/>
      <c r="D72" s="5040"/>
      <c r="E72" s="1412" t="s">
        <v>713</v>
      </c>
      <c r="F72" s="1413" t="s">
        <v>779</v>
      </c>
      <c r="G72" s="1414" t="s">
        <v>16</v>
      </c>
      <c r="H72" s="1415"/>
      <c r="I72" s="1416"/>
      <c r="J72" s="1412"/>
      <c r="K72" s="3913">
        <v>1</v>
      </c>
      <c r="L72" s="4148"/>
      <c r="M72" s="2010"/>
      <c r="N72" s="2010"/>
      <c r="O72" s="1886"/>
      <c r="P72" s="2134"/>
    </row>
    <row r="73" spans="1:16" ht="22" customHeight="1" x14ac:dyDescent="0.35">
      <c r="A73" s="5027"/>
      <c r="B73" s="5019"/>
      <c r="C73" s="5027"/>
      <c r="D73" s="5041"/>
      <c r="E73" s="1443" t="s">
        <v>714</v>
      </c>
      <c r="F73" s="1418" t="str">
        <f>F71&amp;"3"</f>
        <v>BL3</v>
      </c>
      <c r="G73" s="1444" t="s">
        <v>16</v>
      </c>
      <c r="H73" s="1445"/>
      <c r="I73" s="1446" t="str">
        <f>F71&amp;" - "&amp;F72</f>
        <v>BL - BM</v>
      </c>
      <c r="J73" s="1443"/>
      <c r="K73" s="3932">
        <v>1</v>
      </c>
      <c r="L73" s="4149"/>
      <c r="M73" s="2011"/>
      <c r="N73" s="2011"/>
      <c r="O73" s="1887"/>
      <c r="P73" s="2135"/>
    </row>
    <row r="74" spans="1:16" ht="22" customHeight="1" x14ac:dyDescent="0.35">
      <c r="A74" s="5027"/>
      <c r="B74" s="5019"/>
      <c r="C74" s="5027"/>
      <c r="D74" s="5042" t="s">
        <v>780</v>
      </c>
      <c r="E74" s="1386" t="s">
        <v>711</v>
      </c>
      <c r="F74" s="1390" t="s">
        <v>781</v>
      </c>
      <c r="G74" s="1388" t="s">
        <v>16</v>
      </c>
      <c r="H74" s="1385"/>
      <c r="I74" s="1389"/>
      <c r="J74" s="1386"/>
      <c r="K74" s="4020">
        <v>1</v>
      </c>
      <c r="L74" s="4150"/>
      <c r="M74" s="2012"/>
      <c r="N74" s="2012"/>
      <c r="O74" s="1888"/>
      <c r="P74" s="2136"/>
    </row>
    <row r="75" spans="1:16" ht="22" customHeight="1" x14ac:dyDescent="0.35">
      <c r="A75" s="5027"/>
      <c r="B75" s="5019"/>
      <c r="C75" s="5027"/>
      <c r="D75" s="5040"/>
      <c r="E75" s="1412" t="s">
        <v>713</v>
      </c>
      <c r="F75" s="1413" t="s">
        <v>782</v>
      </c>
      <c r="G75" s="1414" t="s">
        <v>16</v>
      </c>
      <c r="H75" s="1415"/>
      <c r="I75" s="1416"/>
      <c r="J75" s="1412"/>
      <c r="K75" s="3913">
        <v>1</v>
      </c>
      <c r="L75" s="4148"/>
      <c r="M75" s="2010"/>
      <c r="N75" s="2010"/>
      <c r="O75" s="1886"/>
      <c r="P75" s="2134"/>
    </row>
    <row r="76" spans="1:16" ht="22" customHeight="1" x14ac:dyDescent="0.35">
      <c r="A76" s="5027"/>
      <c r="B76" s="5019"/>
      <c r="C76" s="5027"/>
      <c r="D76" s="5041"/>
      <c r="E76" s="1417" t="s">
        <v>714</v>
      </c>
      <c r="F76" s="1418" t="str">
        <f>F74&amp;"3"</f>
        <v>BN3</v>
      </c>
      <c r="G76" s="1419" t="s">
        <v>16</v>
      </c>
      <c r="H76" s="1420"/>
      <c r="I76" s="1421" t="str">
        <f>F74&amp;" - "&amp;F75</f>
        <v>BN - BO</v>
      </c>
      <c r="J76" s="1417"/>
      <c r="K76" s="4106">
        <v>1</v>
      </c>
      <c r="L76" s="4149"/>
      <c r="M76" s="2011"/>
      <c r="N76" s="2011"/>
      <c r="O76" s="1887"/>
      <c r="P76" s="2135"/>
    </row>
    <row r="77" spans="1:16" ht="22" customHeight="1" x14ac:dyDescent="0.35">
      <c r="A77" s="5027"/>
      <c r="B77" s="5019"/>
      <c r="C77" s="5027"/>
      <c r="D77" s="5042" t="s">
        <v>783</v>
      </c>
      <c r="E77" s="1443" t="s">
        <v>711</v>
      </c>
      <c r="F77" s="1447" t="s">
        <v>784</v>
      </c>
      <c r="G77" s="1444" t="s">
        <v>16</v>
      </c>
      <c r="H77" s="1445"/>
      <c r="I77" s="1446"/>
      <c r="J77" s="1443"/>
      <c r="K77" s="3932">
        <v>1</v>
      </c>
      <c r="L77" s="4157"/>
      <c r="M77" s="2018"/>
      <c r="N77" s="2018"/>
      <c r="O77" s="1894"/>
      <c r="P77" s="2142"/>
    </row>
    <row r="78" spans="1:16" ht="22" customHeight="1" x14ac:dyDescent="0.35">
      <c r="A78" s="5027"/>
      <c r="B78" s="5019"/>
      <c r="C78" s="5027"/>
      <c r="D78" s="5040"/>
      <c r="E78" s="1412" t="s">
        <v>713</v>
      </c>
      <c r="F78" s="1413" t="s">
        <v>785</v>
      </c>
      <c r="G78" s="1414" t="s">
        <v>16</v>
      </c>
      <c r="H78" s="1415"/>
      <c r="I78" s="1416"/>
      <c r="J78" s="1412"/>
      <c r="K78" s="3913">
        <v>1</v>
      </c>
      <c r="L78" s="4148"/>
      <c r="M78" s="2010"/>
      <c r="N78" s="2010"/>
      <c r="O78" s="1886"/>
      <c r="P78" s="2134"/>
    </row>
    <row r="79" spans="1:16" ht="22" customHeight="1" x14ac:dyDescent="0.35">
      <c r="A79" s="5027"/>
      <c r="B79" s="5019"/>
      <c r="C79" s="5027"/>
      <c r="D79" s="5041"/>
      <c r="E79" s="1443" t="s">
        <v>714</v>
      </c>
      <c r="F79" s="1418" t="str">
        <f>F77&amp;"3"</f>
        <v>BP3</v>
      </c>
      <c r="G79" s="1444" t="s">
        <v>16</v>
      </c>
      <c r="H79" s="1445"/>
      <c r="I79" s="1446" t="str">
        <f>F77&amp;" - "&amp;F78</f>
        <v>BP - BQ</v>
      </c>
      <c r="J79" s="1443"/>
      <c r="K79" s="3932">
        <v>1</v>
      </c>
      <c r="L79" s="4149"/>
      <c r="M79" s="2011"/>
      <c r="N79" s="2011"/>
      <c r="O79" s="1887"/>
      <c r="P79" s="2135"/>
    </row>
    <row r="80" spans="1:16" ht="22" customHeight="1" x14ac:dyDescent="0.35">
      <c r="A80" s="5027"/>
      <c r="B80" s="5019"/>
      <c r="C80" s="5027"/>
      <c r="D80" s="5042" t="s">
        <v>786</v>
      </c>
      <c r="E80" s="1386" t="s">
        <v>711</v>
      </c>
      <c r="F80" s="1390" t="s">
        <v>787</v>
      </c>
      <c r="G80" s="1388" t="s">
        <v>16</v>
      </c>
      <c r="H80" s="1385"/>
      <c r="I80" s="1389"/>
      <c r="J80" s="1386"/>
      <c r="K80" s="4020">
        <v>1</v>
      </c>
      <c r="L80" s="4150"/>
      <c r="M80" s="2012"/>
      <c r="N80" s="2012"/>
      <c r="O80" s="1888"/>
      <c r="P80" s="2136"/>
    </row>
    <row r="81" spans="1:16" ht="22" customHeight="1" x14ac:dyDescent="0.35">
      <c r="A81" s="5027"/>
      <c r="B81" s="5019"/>
      <c r="C81" s="5027"/>
      <c r="D81" s="5040"/>
      <c r="E81" s="1412" t="s">
        <v>713</v>
      </c>
      <c r="F81" s="1413" t="s">
        <v>788</v>
      </c>
      <c r="G81" s="1414" t="s">
        <v>16</v>
      </c>
      <c r="H81" s="1415"/>
      <c r="I81" s="1416"/>
      <c r="J81" s="1412"/>
      <c r="K81" s="3913">
        <v>1</v>
      </c>
      <c r="L81" s="4148"/>
      <c r="M81" s="2010"/>
      <c r="N81" s="2010"/>
      <c r="O81" s="1886"/>
      <c r="P81" s="2134"/>
    </row>
    <row r="82" spans="1:16" ht="22" customHeight="1" x14ac:dyDescent="0.35">
      <c r="A82" s="5027"/>
      <c r="B82" s="5019"/>
      <c r="C82" s="5027"/>
      <c r="D82" s="5041"/>
      <c r="E82" s="1417" t="s">
        <v>714</v>
      </c>
      <c r="F82" s="1418" t="str">
        <f>F80&amp;"3"</f>
        <v>BR3</v>
      </c>
      <c r="G82" s="1419" t="s">
        <v>16</v>
      </c>
      <c r="H82" s="1420"/>
      <c r="I82" s="1421" t="str">
        <f>F80&amp;" - "&amp;F81</f>
        <v>BR - BS</v>
      </c>
      <c r="J82" s="1417"/>
      <c r="K82" s="4106">
        <v>1</v>
      </c>
      <c r="L82" s="4149"/>
      <c r="M82" s="2011"/>
      <c r="N82" s="2011"/>
      <c r="O82" s="1887"/>
      <c r="P82" s="2135"/>
    </row>
    <row r="83" spans="1:16" ht="22" customHeight="1" x14ac:dyDescent="0.35">
      <c r="A83" s="5027"/>
      <c r="B83" s="5019"/>
      <c r="C83" s="5027"/>
      <c r="D83" s="5042" t="s">
        <v>789</v>
      </c>
      <c r="E83" s="1443" t="s">
        <v>711</v>
      </c>
      <c r="F83" s="1447" t="s">
        <v>790</v>
      </c>
      <c r="G83" s="1444" t="s">
        <v>16</v>
      </c>
      <c r="H83" s="1445"/>
      <c r="I83" s="1446"/>
      <c r="J83" s="1443"/>
      <c r="K83" s="3932">
        <v>1</v>
      </c>
      <c r="L83" s="4157"/>
      <c r="M83" s="2018"/>
      <c r="N83" s="2018"/>
      <c r="O83" s="1894"/>
      <c r="P83" s="2142"/>
    </row>
    <row r="84" spans="1:16" ht="22" customHeight="1" x14ac:dyDescent="0.35">
      <c r="A84" s="5027"/>
      <c r="B84" s="5019"/>
      <c r="C84" s="5027"/>
      <c r="D84" s="5040"/>
      <c r="E84" s="1412" t="s">
        <v>713</v>
      </c>
      <c r="F84" s="1413" t="s">
        <v>791</v>
      </c>
      <c r="G84" s="1414" t="s">
        <v>16</v>
      </c>
      <c r="H84" s="1415"/>
      <c r="I84" s="1416"/>
      <c r="J84" s="1412"/>
      <c r="K84" s="3913">
        <v>1</v>
      </c>
      <c r="L84" s="4148"/>
      <c r="M84" s="2010"/>
      <c r="N84" s="2010"/>
      <c r="O84" s="1886"/>
      <c r="P84" s="2134"/>
    </row>
    <row r="85" spans="1:16" ht="22" customHeight="1" thickBot="1" x14ac:dyDescent="0.4">
      <c r="A85" s="5027"/>
      <c r="B85" s="5019"/>
      <c r="C85" s="5038"/>
      <c r="D85" s="5047"/>
      <c r="E85" s="1422" t="s">
        <v>714</v>
      </c>
      <c r="F85" s="1423" t="str">
        <f>F83&amp;"3"</f>
        <v>BT3</v>
      </c>
      <c r="G85" s="1424" t="s">
        <v>16</v>
      </c>
      <c r="H85" s="1425"/>
      <c r="I85" s="1426" t="str">
        <f>F83&amp;" - "&amp;F84</f>
        <v>BT - BU</v>
      </c>
      <c r="J85" s="1422"/>
      <c r="K85" s="3925">
        <v>1</v>
      </c>
      <c r="L85" s="4151"/>
      <c r="M85" s="2013"/>
      <c r="N85" s="2013"/>
      <c r="O85" s="1889"/>
      <c r="P85" s="2137"/>
    </row>
    <row r="86" spans="1:16" ht="22" customHeight="1" x14ac:dyDescent="0.35">
      <c r="A86" s="5027"/>
      <c r="B86" s="5019"/>
      <c r="C86" s="5043"/>
      <c r="D86" s="5045" t="s">
        <v>792</v>
      </c>
      <c r="E86" s="1427" t="s">
        <v>711</v>
      </c>
      <c r="F86" s="1428" t="s">
        <v>793</v>
      </c>
      <c r="G86" s="1429" t="s">
        <v>16</v>
      </c>
      <c r="H86" s="1430"/>
      <c r="I86" s="1431"/>
      <c r="J86" s="1427"/>
      <c r="K86" s="4107">
        <v>1</v>
      </c>
      <c r="L86" s="4152"/>
      <c r="M86" s="2014"/>
      <c r="N86" s="2014"/>
      <c r="O86" s="1890"/>
      <c r="P86" s="2138"/>
    </row>
    <row r="87" spans="1:16" ht="22" customHeight="1" x14ac:dyDescent="0.35">
      <c r="A87" s="5027"/>
      <c r="B87" s="5019"/>
      <c r="C87" s="5027"/>
      <c r="D87" s="5040"/>
      <c r="E87" s="1412" t="s">
        <v>713</v>
      </c>
      <c r="F87" s="1413" t="s">
        <v>794</v>
      </c>
      <c r="G87" s="1414" t="s">
        <v>16</v>
      </c>
      <c r="H87" s="1415"/>
      <c r="I87" s="1416"/>
      <c r="J87" s="1412"/>
      <c r="K87" s="3913">
        <v>1</v>
      </c>
      <c r="L87" s="4148"/>
      <c r="M87" s="2010"/>
      <c r="N87" s="2010"/>
      <c r="O87" s="1886"/>
      <c r="P87" s="2134"/>
    </row>
    <row r="88" spans="1:16" ht="22" customHeight="1" thickBot="1" x14ac:dyDescent="0.4">
      <c r="A88" s="5027"/>
      <c r="B88" s="5019"/>
      <c r="C88" s="5038"/>
      <c r="D88" s="5047"/>
      <c r="E88" s="1422" t="s">
        <v>714</v>
      </c>
      <c r="F88" s="1423" t="str">
        <f>F86&amp;"3"</f>
        <v>BV3</v>
      </c>
      <c r="G88" s="1424" t="s">
        <v>16</v>
      </c>
      <c r="H88" s="1425"/>
      <c r="I88" s="1426" t="str">
        <f>F86&amp;" - "&amp;F87</f>
        <v>BV - BW</v>
      </c>
      <c r="J88" s="1422"/>
      <c r="K88" s="3925">
        <v>1</v>
      </c>
      <c r="L88" s="4151"/>
      <c r="M88" s="2013"/>
      <c r="N88" s="2013"/>
      <c r="O88" s="1889"/>
      <c r="P88" s="2137"/>
    </row>
    <row r="89" spans="1:16" ht="22" customHeight="1" x14ac:dyDescent="0.35">
      <c r="A89" s="5027"/>
      <c r="B89" s="5019"/>
      <c r="C89" s="5043" t="s">
        <v>795</v>
      </c>
      <c r="D89" s="5045" t="s">
        <v>796</v>
      </c>
      <c r="E89" s="1427" t="s">
        <v>711</v>
      </c>
      <c r="F89" s="1428" t="s">
        <v>797</v>
      </c>
      <c r="G89" s="1429" t="s">
        <v>16</v>
      </c>
      <c r="H89" s="1430"/>
      <c r="I89" s="1431"/>
      <c r="J89" s="1427"/>
      <c r="K89" s="4107">
        <v>1</v>
      </c>
      <c r="L89" s="4152"/>
      <c r="M89" s="2014"/>
      <c r="N89" s="2014"/>
      <c r="O89" s="1890"/>
      <c r="P89" s="2138"/>
    </row>
    <row r="90" spans="1:16" ht="22" customHeight="1" x14ac:dyDescent="0.35">
      <c r="A90" s="5027"/>
      <c r="B90" s="5019"/>
      <c r="C90" s="5027"/>
      <c r="D90" s="5040"/>
      <c r="E90" s="1412" t="s">
        <v>713</v>
      </c>
      <c r="F90" s="1413" t="s">
        <v>798</v>
      </c>
      <c r="G90" s="1414" t="s">
        <v>16</v>
      </c>
      <c r="H90" s="1415"/>
      <c r="I90" s="1416"/>
      <c r="J90" s="1412"/>
      <c r="K90" s="3913">
        <v>1</v>
      </c>
      <c r="L90" s="4148"/>
      <c r="M90" s="2010"/>
      <c r="N90" s="2010"/>
      <c r="O90" s="1886"/>
      <c r="P90" s="2134"/>
    </row>
    <row r="91" spans="1:16" ht="22" customHeight="1" x14ac:dyDescent="0.35">
      <c r="A91" s="5027"/>
      <c r="B91" s="5019"/>
      <c r="C91" s="5027"/>
      <c r="D91" s="5041"/>
      <c r="E91" s="1443" t="s">
        <v>714</v>
      </c>
      <c r="F91" s="1418" t="str">
        <f>F89&amp;"3"</f>
        <v>BX3</v>
      </c>
      <c r="G91" s="1444" t="s">
        <v>16</v>
      </c>
      <c r="H91" s="1445"/>
      <c r="I91" s="1446" t="str">
        <f>F89&amp;" - "&amp;F90</f>
        <v>BX - BY</v>
      </c>
      <c r="J91" s="1443"/>
      <c r="K91" s="3932">
        <v>1</v>
      </c>
      <c r="L91" s="4149"/>
      <c r="M91" s="2011"/>
      <c r="N91" s="2011"/>
      <c r="O91" s="1887"/>
      <c r="P91" s="2135"/>
    </row>
    <row r="92" spans="1:16" ht="22" customHeight="1" x14ac:dyDescent="0.35">
      <c r="A92" s="5027"/>
      <c r="B92" s="5019"/>
      <c r="C92" s="5027"/>
      <c r="D92" s="5042" t="s">
        <v>799</v>
      </c>
      <c r="E92" s="1386" t="s">
        <v>711</v>
      </c>
      <c r="F92" s="1390" t="s">
        <v>800</v>
      </c>
      <c r="G92" s="1388" t="s">
        <v>16</v>
      </c>
      <c r="H92" s="1385"/>
      <c r="I92" s="1389"/>
      <c r="J92" s="1386"/>
      <c r="K92" s="4020">
        <v>1</v>
      </c>
      <c r="L92" s="4150"/>
      <c r="M92" s="2012"/>
      <c r="N92" s="2012"/>
      <c r="O92" s="1888"/>
      <c r="P92" s="2136"/>
    </row>
    <row r="93" spans="1:16" ht="22" customHeight="1" x14ac:dyDescent="0.35">
      <c r="A93" s="5027"/>
      <c r="B93" s="5019"/>
      <c r="C93" s="5027"/>
      <c r="D93" s="5040"/>
      <c r="E93" s="1412" t="s">
        <v>713</v>
      </c>
      <c r="F93" s="1413" t="s">
        <v>801</v>
      </c>
      <c r="G93" s="1414" t="s">
        <v>16</v>
      </c>
      <c r="H93" s="1415"/>
      <c r="I93" s="1416"/>
      <c r="J93" s="1412"/>
      <c r="K93" s="3913">
        <v>1</v>
      </c>
      <c r="L93" s="4148"/>
      <c r="M93" s="2010"/>
      <c r="N93" s="2010"/>
      <c r="O93" s="1886"/>
      <c r="P93" s="2134"/>
    </row>
    <row r="94" spans="1:16" ht="22" customHeight="1" x14ac:dyDescent="0.35">
      <c r="A94" s="5027"/>
      <c r="B94" s="5019"/>
      <c r="C94" s="5027"/>
      <c r="D94" s="5041"/>
      <c r="E94" s="1417" t="s">
        <v>714</v>
      </c>
      <c r="F94" s="1418" t="str">
        <f>F92&amp;"3"</f>
        <v>BZ3</v>
      </c>
      <c r="G94" s="1419" t="s">
        <v>16</v>
      </c>
      <c r="H94" s="1420"/>
      <c r="I94" s="1421" t="str">
        <f>F92&amp;" - "&amp;F93</f>
        <v>BZ - CA</v>
      </c>
      <c r="J94" s="1417"/>
      <c r="K94" s="4106">
        <v>1</v>
      </c>
      <c r="L94" s="4149"/>
      <c r="M94" s="2011"/>
      <c r="N94" s="2011"/>
      <c r="O94" s="1887"/>
      <c r="P94" s="2135"/>
    </row>
    <row r="95" spans="1:16" ht="22" customHeight="1" x14ac:dyDescent="0.35">
      <c r="A95" s="5027"/>
      <c r="B95" s="5019"/>
      <c r="C95" s="5027"/>
      <c r="D95" s="5042" t="s">
        <v>802</v>
      </c>
      <c r="E95" s="1443" t="s">
        <v>711</v>
      </c>
      <c r="F95" s="1447" t="s">
        <v>803</v>
      </c>
      <c r="G95" s="1444" t="s">
        <v>16</v>
      </c>
      <c r="H95" s="1445"/>
      <c r="I95" s="1446"/>
      <c r="J95" s="1443"/>
      <c r="K95" s="3932">
        <v>1</v>
      </c>
      <c r="L95" s="4157"/>
      <c r="M95" s="2018"/>
      <c r="N95" s="2018"/>
      <c r="O95" s="1894"/>
      <c r="P95" s="2142"/>
    </row>
    <row r="96" spans="1:16" ht="22" customHeight="1" x14ac:dyDescent="0.35">
      <c r="A96" s="5027"/>
      <c r="B96" s="5019"/>
      <c r="C96" s="5027"/>
      <c r="D96" s="5040"/>
      <c r="E96" s="1412" t="s">
        <v>713</v>
      </c>
      <c r="F96" s="1413" t="s">
        <v>804</v>
      </c>
      <c r="G96" s="1414" t="s">
        <v>16</v>
      </c>
      <c r="H96" s="1415"/>
      <c r="I96" s="1416"/>
      <c r="J96" s="1412"/>
      <c r="K96" s="3913">
        <v>1</v>
      </c>
      <c r="L96" s="4148"/>
      <c r="M96" s="2010"/>
      <c r="N96" s="2010"/>
      <c r="O96" s="1886"/>
      <c r="P96" s="2134"/>
    </row>
    <row r="97" spans="1:16" ht="22" customHeight="1" thickBot="1" x14ac:dyDescent="0.4">
      <c r="A97" s="5027"/>
      <c r="B97" s="5019"/>
      <c r="C97" s="5038"/>
      <c r="D97" s="5047"/>
      <c r="E97" s="1422" t="s">
        <v>714</v>
      </c>
      <c r="F97" s="1423" t="str">
        <f>F95&amp;"3"</f>
        <v>CB3</v>
      </c>
      <c r="G97" s="1424" t="s">
        <v>16</v>
      </c>
      <c r="H97" s="1425"/>
      <c r="I97" s="1426" t="str">
        <f>F95&amp;" - "&amp;F96</f>
        <v>CB - CC</v>
      </c>
      <c r="J97" s="1422"/>
      <c r="K97" s="3925">
        <v>1</v>
      </c>
      <c r="L97" s="4151"/>
      <c r="M97" s="2013"/>
      <c r="N97" s="2013"/>
      <c r="O97" s="1889"/>
      <c r="P97" s="2137"/>
    </row>
    <row r="98" spans="1:16" ht="22" customHeight="1" x14ac:dyDescent="0.35">
      <c r="A98" s="5027"/>
      <c r="B98" s="5019"/>
      <c r="C98" s="5043" t="s">
        <v>805</v>
      </c>
      <c r="D98" s="5045" t="s">
        <v>806</v>
      </c>
      <c r="E98" s="1427" t="s">
        <v>711</v>
      </c>
      <c r="F98" s="1428" t="s">
        <v>130</v>
      </c>
      <c r="G98" s="1429" t="s">
        <v>16</v>
      </c>
      <c r="H98" s="1430"/>
      <c r="I98" s="1431"/>
      <c r="J98" s="1427"/>
      <c r="K98" s="4107">
        <v>1</v>
      </c>
      <c r="L98" s="4152"/>
      <c r="M98" s="2014"/>
      <c r="N98" s="2014"/>
      <c r="O98" s="1890"/>
      <c r="P98" s="2138"/>
    </row>
    <row r="99" spans="1:16" ht="22" customHeight="1" x14ac:dyDescent="0.35">
      <c r="A99" s="5027"/>
      <c r="B99" s="5019"/>
      <c r="C99" s="5027"/>
      <c r="D99" s="5040"/>
      <c r="E99" s="1412" t="s">
        <v>713</v>
      </c>
      <c r="F99" s="1413" t="s">
        <v>807</v>
      </c>
      <c r="G99" s="1414" t="s">
        <v>16</v>
      </c>
      <c r="H99" s="1415"/>
      <c r="I99" s="1416"/>
      <c r="J99" s="1412"/>
      <c r="K99" s="3913">
        <v>1</v>
      </c>
      <c r="L99" s="4148"/>
      <c r="M99" s="2010"/>
      <c r="N99" s="2010"/>
      <c r="O99" s="1886"/>
      <c r="P99" s="2134"/>
    </row>
    <row r="100" spans="1:16" ht="22" customHeight="1" x14ac:dyDescent="0.35">
      <c r="A100" s="5027"/>
      <c r="B100" s="5019"/>
      <c r="C100" s="5027"/>
      <c r="D100" s="5041"/>
      <c r="E100" s="1417" t="s">
        <v>714</v>
      </c>
      <c r="F100" s="1418" t="str">
        <f>F98&amp;"3"</f>
        <v>CD3</v>
      </c>
      <c r="G100" s="1419" t="s">
        <v>16</v>
      </c>
      <c r="H100" s="1420"/>
      <c r="I100" s="1421" t="str">
        <f>F98&amp;" - "&amp;F99</f>
        <v>CD - CE</v>
      </c>
      <c r="J100" s="1417"/>
      <c r="K100" s="4106">
        <v>1</v>
      </c>
      <c r="L100" s="4149"/>
      <c r="M100" s="2011"/>
      <c r="N100" s="2011"/>
      <c r="O100" s="1887"/>
      <c r="P100" s="2135"/>
    </row>
    <row r="101" spans="1:16" ht="22" customHeight="1" x14ac:dyDescent="0.35">
      <c r="A101" s="5027"/>
      <c r="B101" s="5019"/>
      <c r="C101" s="5027"/>
      <c r="D101" s="5042" t="s">
        <v>808</v>
      </c>
      <c r="E101" s="1386" t="s">
        <v>711</v>
      </c>
      <c r="F101" s="1390" t="s">
        <v>132</v>
      </c>
      <c r="G101" s="1388" t="s">
        <v>16</v>
      </c>
      <c r="H101" s="1385"/>
      <c r="I101" s="1389"/>
      <c r="J101" s="1386"/>
      <c r="K101" s="4020">
        <v>1</v>
      </c>
      <c r="L101" s="4150"/>
      <c r="M101" s="2012"/>
      <c r="N101" s="2012"/>
      <c r="O101" s="1888"/>
      <c r="P101" s="2136"/>
    </row>
    <row r="102" spans="1:16" ht="22" customHeight="1" x14ac:dyDescent="0.35">
      <c r="A102" s="5027"/>
      <c r="B102" s="5019"/>
      <c r="C102" s="5027"/>
      <c r="D102" s="5040"/>
      <c r="E102" s="1412" t="s">
        <v>713</v>
      </c>
      <c r="F102" s="1413" t="s">
        <v>809</v>
      </c>
      <c r="G102" s="1414" t="s">
        <v>16</v>
      </c>
      <c r="H102" s="1415"/>
      <c r="I102" s="1416"/>
      <c r="J102" s="1412"/>
      <c r="K102" s="3913">
        <v>1</v>
      </c>
      <c r="L102" s="4148"/>
      <c r="M102" s="2010"/>
      <c r="N102" s="2010"/>
      <c r="O102" s="1886"/>
      <c r="P102" s="2134"/>
    </row>
    <row r="103" spans="1:16" ht="22" customHeight="1" thickBot="1" x14ac:dyDescent="0.4">
      <c r="A103" s="5027"/>
      <c r="B103" s="5019"/>
      <c r="C103" s="5027"/>
      <c r="D103" s="5059"/>
      <c r="E103" s="1443" t="s">
        <v>714</v>
      </c>
      <c r="F103" s="1448" t="str">
        <f>F101&amp;"3"</f>
        <v>CF3</v>
      </c>
      <c r="G103" s="1444" t="s">
        <v>16</v>
      </c>
      <c r="H103" s="1445"/>
      <c r="I103" s="1446" t="str">
        <f>F101&amp;" - "&amp;F102</f>
        <v>CF - CG</v>
      </c>
      <c r="J103" s="1443"/>
      <c r="K103" s="3932">
        <v>1</v>
      </c>
      <c r="L103" s="4158"/>
      <c r="M103" s="2019"/>
      <c r="N103" s="2019"/>
      <c r="O103" s="1895"/>
      <c r="P103" s="2143"/>
    </row>
    <row r="104" spans="1:16" ht="22" customHeight="1" thickTop="1" x14ac:dyDescent="0.35">
      <c r="A104" s="5027"/>
      <c r="B104" s="5048" t="s">
        <v>810</v>
      </c>
      <c r="C104" s="5050"/>
      <c r="D104" s="5039" t="s">
        <v>811</v>
      </c>
      <c r="E104" s="1381" t="s">
        <v>711</v>
      </c>
      <c r="F104" s="1411" t="s">
        <v>812</v>
      </c>
      <c r="G104" s="1383" t="s">
        <v>16</v>
      </c>
      <c r="H104" s="1380"/>
      <c r="I104" s="1384"/>
      <c r="J104" s="1381"/>
      <c r="K104" s="4019">
        <v>1</v>
      </c>
      <c r="L104" s="4147"/>
      <c r="M104" s="2009"/>
      <c r="N104" s="2009"/>
      <c r="O104" s="1885"/>
      <c r="P104" s="2133"/>
    </row>
    <row r="105" spans="1:16" ht="22" customHeight="1" x14ac:dyDescent="0.35">
      <c r="A105" s="5027"/>
      <c r="B105" s="5022"/>
      <c r="C105" s="5051"/>
      <c r="D105" s="5040"/>
      <c r="E105" s="1412" t="s">
        <v>713</v>
      </c>
      <c r="F105" s="1413" t="s">
        <v>813</v>
      </c>
      <c r="G105" s="1414" t="s">
        <v>16</v>
      </c>
      <c r="H105" s="1415"/>
      <c r="I105" s="1416"/>
      <c r="J105" s="1412"/>
      <c r="K105" s="3913">
        <v>1</v>
      </c>
      <c r="L105" s="4148"/>
      <c r="M105" s="2010"/>
      <c r="N105" s="2010"/>
      <c r="O105" s="1886"/>
      <c r="P105" s="2134"/>
    </row>
    <row r="106" spans="1:16" ht="22" customHeight="1" thickBot="1" x14ac:dyDescent="0.4">
      <c r="A106" s="5027"/>
      <c r="B106" s="5022"/>
      <c r="C106" s="5051"/>
      <c r="D106" s="5046"/>
      <c r="E106" s="1432" t="s">
        <v>714</v>
      </c>
      <c r="F106" s="1433" t="str">
        <f>F104&amp;"3"</f>
        <v>CH3</v>
      </c>
      <c r="G106" s="1434" t="s">
        <v>16</v>
      </c>
      <c r="H106" s="1435"/>
      <c r="I106" s="1436" t="str">
        <f>F104&amp;" - "&amp;F105</f>
        <v>CH - CI</v>
      </c>
      <c r="J106" s="1432"/>
      <c r="K106" s="4108">
        <v>1</v>
      </c>
      <c r="L106" s="4153"/>
      <c r="M106" s="2015"/>
      <c r="N106" s="2015"/>
      <c r="O106" s="1891"/>
      <c r="P106" s="2139"/>
    </row>
    <row r="107" spans="1:16" ht="22" customHeight="1" thickTop="1" x14ac:dyDescent="0.35">
      <c r="A107" s="5027"/>
      <c r="B107" s="5022"/>
      <c r="C107" s="5051"/>
      <c r="D107" s="5036" t="s">
        <v>814</v>
      </c>
      <c r="E107" s="1396" t="s">
        <v>711</v>
      </c>
      <c r="F107" s="1397" t="s">
        <v>815</v>
      </c>
      <c r="G107" s="1398" t="s">
        <v>16</v>
      </c>
      <c r="H107" s="1399"/>
      <c r="I107" s="1400" t="str">
        <f>F71&amp;" + "&amp;F74&amp;" + "&amp;F77&amp;" + "&amp;F80&amp;" + "&amp;F83&amp;" + "&amp;F86&amp;" + "&amp;F89&amp;" + "&amp;F92&amp;" + "&amp;F95&amp;" + "&amp;F98&amp;" + "&amp;F101&amp;" + "&amp;F104</f>
        <v>BL + BN + BP + BR + BT + BV + BX + BZ + CB + CD + CF + CH</v>
      </c>
      <c r="J107" s="1396"/>
      <c r="K107" s="3932">
        <v>1</v>
      </c>
      <c r="L107" s="4154"/>
      <c r="M107" s="2006"/>
      <c r="N107" s="2006"/>
      <c r="O107" s="1882"/>
      <c r="P107" s="2130"/>
    </row>
    <row r="108" spans="1:16" ht="22" customHeight="1" x14ac:dyDescent="0.35">
      <c r="A108" s="5027"/>
      <c r="B108" s="5022"/>
      <c r="C108" s="5051"/>
      <c r="D108" s="5036"/>
      <c r="E108" s="1437" t="s">
        <v>713</v>
      </c>
      <c r="F108" s="1438" t="s">
        <v>816</v>
      </c>
      <c r="G108" s="1439" t="s">
        <v>16</v>
      </c>
      <c r="H108" s="1440"/>
      <c r="I108" s="1441" t="str">
        <f>F72&amp;" + "&amp;F75&amp;" + "&amp;F78&amp;" + "&amp;F81&amp;" + "&amp;F84&amp;" + "&amp;F87&amp;" + "&amp;F90&amp;" + "&amp;F93&amp;" + "&amp;F96&amp;" + "&amp;F99&amp;" + "&amp;F102&amp;" + "&amp;F105</f>
        <v>BM + BO + BQ + BS + BU + BW + BY + CA + CC + CE + CG + CI</v>
      </c>
      <c r="J108" s="1437"/>
      <c r="K108" s="3913">
        <v>1</v>
      </c>
      <c r="L108" s="4155"/>
      <c r="M108" s="2016"/>
      <c r="N108" s="2016"/>
      <c r="O108" s="1892"/>
      <c r="P108" s="2140"/>
    </row>
    <row r="109" spans="1:16" ht="22" customHeight="1" thickBot="1" x14ac:dyDescent="0.4">
      <c r="A109" s="5027"/>
      <c r="B109" s="5022"/>
      <c r="C109" s="5051"/>
      <c r="D109" s="5053"/>
      <c r="E109" s="1449" t="s">
        <v>714</v>
      </c>
      <c r="F109" s="1450" t="str">
        <f>F107&amp;"3"</f>
        <v>CJ3</v>
      </c>
      <c r="G109" s="1451" t="s">
        <v>16</v>
      </c>
      <c r="H109" s="1452"/>
      <c r="I109" s="1453"/>
      <c r="J109" s="1449"/>
      <c r="K109" s="3925">
        <v>1</v>
      </c>
      <c r="L109" s="4159"/>
      <c r="M109" s="2020"/>
      <c r="N109" s="2020"/>
      <c r="O109" s="1896"/>
      <c r="P109" s="2144"/>
    </row>
    <row r="110" spans="1:16" ht="22" customHeight="1" x14ac:dyDescent="0.35">
      <c r="A110" s="5027"/>
      <c r="B110" s="5022"/>
      <c r="C110" s="5051"/>
      <c r="D110" s="5054" t="s">
        <v>817</v>
      </c>
      <c r="E110" s="1454" t="s">
        <v>711</v>
      </c>
      <c r="F110" s="1455" t="s">
        <v>818</v>
      </c>
      <c r="G110" s="1456" t="s">
        <v>16</v>
      </c>
      <c r="H110" s="1457"/>
      <c r="I110" s="1458"/>
      <c r="J110" s="1454"/>
      <c r="K110" s="4107">
        <v>1</v>
      </c>
      <c r="L110" s="4160"/>
      <c r="M110" s="2021"/>
      <c r="N110" s="2021"/>
      <c r="O110" s="1897"/>
      <c r="P110" s="2145"/>
    </row>
    <row r="111" spans="1:16" ht="22" hidden="1" customHeight="1" x14ac:dyDescent="0.35">
      <c r="A111" s="5027"/>
      <c r="B111" s="5022"/>
      <c r="C111" s="5051"/>
      <c r="D111" s="5055"/>
      <c r="E111" s="1401" t="s">
        <v>713</v>
      </c>
      <c r="F111" s="1459"/>
      <c r="G111" s="1403" t="s">
        <v>16</v>
      </c>
      <c r="H111" s="1404"/>
      <c r="I111" s="1405"/>
      <c r="J111" s="1401"/>
      <c r="K111" s="1876"/>
      <c r="L111" s="4161"/>
      <c r="M111" s="2022"/>
      <c r="N111" s="2022"/>
      <c r="O111" s="1898"/>
      <c r="P111" s="2146"/>
    </row>
    <row r="112" spans="1:16" ht="22" customHeight="1" x14ac:dyDescent="0.35">
      <c r="A112" s="5027"/>
      <c r="B112" s="5022"/>
      <c r="C112" s="5051"/>
      <c r="D112" s="5056"/>
      <c r="E112" s="1460" t="s">
        <v>714</v>
      </c>
      <c r="F112" s="1418" t="str">
        <f>F110&amp;"3"</f>
        <v>CW3</v>
      </c>
      <c r="G112" s="1461" t="s">
        <v>16</v>
      </c>
      <c r="H112" s="1462"/>
      <c r="I112" s="1463" t="str">
        <f>F110</f>
        <v>CW</v>
      </c>
      <c r="J112" s="1460"/>
      <c r="K112" s="4106">
        <v>1</v>
      </c>
      <c r="L112" s="4149"/>
      <c r="M112" s="2011"/>
      <c r="N112" s="2011"/>
      <c r="O112" s="1887"/>
      <c r="P112" s="2135"/>
    </row>
    <row r="113" spans="1:16" ht="22" customHeight="1" x14ac:dyDescent="0.35">
      <c r="A113" s="5027"/>
      <c r="B113" s="5022"/>
      <c r="C113" s="5051"/>
      <c r="D113" s="5057" t="s">
        <v>819</v>
      </c>
      <c r="E113" s="1464" t="s">
        <v>711</v>
      </c>
      <c r="F113" s="1465" t="s">
        <v>820</v>
      </c>
      <c r="G113" s="1466" t="s">
        <v>16</v>
      </c>
      <c r="H113" s="1467"/>
      <c r="I113" s="1468"/>
      <c r="J113" s="1464"/>
      <c r="K113" s="4020">
        <v>1</v>
      </c>
      <c r="L113" s="4162"/>
      <c r="M113" s="2023"/>
      <c r="N113" s="2023"/>
      <c r="O113" s="1899"/>
      <c r="P113" s="2147"/>
    </row>
    <row r="114" spans="1:16" ht="22" hidden="1" customHeight="1" x14ac:dyDescent="0.35">
      <c r="A114" s="5027"/>
      <c r="B114" s="5022"/>
      <c r="C114" s="5051"/>
      <c r="D114" s="5055"/>
      <c r="E114" s="1401" t="s">
        <v>713</v>
      </c>
      <c r="F114" s="1459"/>
      <c r="G114" s="1403" t="s">
        <v>16</v>
      </c>
      <c r="H114" s="1404"/>
      <c r="I114" s="1405"/>
      <c r="J114" s="1401"/>
      <c r="K114" s="1876"/>
      <c r="L114" s="4161"/>
      <c r="M114" s="2022"/>
      <c r="N114" s="2022"/>
      <c r="O114" s="1898"/>
      <c r="P114" s="2146"/>
    </row>
    <row r="115" spans="1:16" ht="22" customHeight="1" x14ac:dyDescent="0.35">
      <c r="A115" s="5027"/>
      <c r="B115" s="5022"/>
      <c r="C115" s="5051"/>
      <c r="D115" s="5056"/>
      <c r="E115" s="1460" t="s">
        <v>714</v>
      </c>
      <c r="F115" s="1418" t="str">
        <f>F113&amp;"3"</f>
        <v>CM3</v>
      </c>
      <c r="G115" s="1461" t="s">
        <v>16</v>
      </c>
      <c r="H115" s="1462"/>
      <c r="I115" s="1463" t="str">
        <f>F113</f>
        <v>CM</v>
      </c>
      <c r="J115" s="1460"/>
      <c r="K115" s="4106">
        <v>1</v>
      </c>
      <c r="L115" s="4149"/>
      <c r="M115" s="2011"/>
      <c r="N115" s="2011"/>
      <c r="O115" s="1887"/>
      <c r="P115" s="2135"/>
    </row>
    <row r="116" spans="1:16" ht="22" customHeight="1" x14ac:dyDescent="0.35">
      <c r="A116" s="5027"/>
      <c r="B116" s="5022"/>
      <c r="C116" s="5051"/>
      <c r="D116" s="5057" t="s">
        <v>821</v>
      </c>
      <c r="E116" s="1464" t="s">
        <v>711</v>
      </c>
      <c r="F116" s="1465" t="s">
        <v>822</v>
      </c>
      <c r="G116" s="1466" t="s">
        <v>16</v>
      </c>
      <c r="H116" s="1467"/>
      <c r="I116" s="1468"/>
      <c r="J116" s="1464"/>
      <c r="K116" s="4020">
        <v>1</v>
      </c>
      <c r="L116" s="4162"/>
      <c r="M116" s="2023"/>
      <c r="N116" s="2023"/>
      <c r="O116" s="1899"/>
      <c r="P116" s="2147"/>
    </row>
    <row r="117" spans="1:16" ht="22" hidden="1" customHeight="1" x14ac:dyDescent="0.35">
      <c r="A117" s="5027"/>
      <c r="B117" s="5022"/>
      <c r="C117" s="5051"/>
      <c r="D117" s="5055"/>
      <c r="E117" s="1401" t="s">
        <v>713</v>
      </c>
      <c r="F117" s="1459"/>
      <c r="G117" s="1403" t="s">
        <v>16</v>
      </c>
      <c r="H117" s="1404"/>
      <c r="I117" s="1405"/>
      <c r="J117" s="1401"/>
      <c r="K117" s="1876"/>
      <c r="L117" s="4161"/>
      <c r="M117" s="2022"/>
      <c r="N117" s="2022"/>
      <c r="O117" s="1898"/>
      <c r="P117" s="2146"/>
    </row>
    <row r="118" spans="1:16" ht="22" customHeight="1" thickBot="1" x14ac:dyDescent="0.4">
      <c r="A118" s="5027"/>
      <c r="B118" s="5049"/>
      <c r="C118" s="5052"/>
      <c r="D118" s="5058"/>
      <c r="E118" s="1469" t="s">
        <v>714</v>
      </c>
      <c r="F118" s="1470" t="str">
        <f>F116&amp;"3"</f>
        <v>CN3</v>
      </c>
      <c r="G118" s="1471" t="s">
        <v>16</v>
      </c>
      <c r="H118" s="1472"/>
      <c r="I118" s="1473" t="str">
        <f>F116</f>
        <v>CN</v>
      </c>
      <c r="J118" s="1469"/>
      <c r="K118" s="4108">
        <v>1</v>
      </c>
      <c r="L118" s="4163"/>
      <c r="M118" s="2024"/>
      <c r="N118" s="2024"/>
      <c r="O118" s="1900"/>
      <c r="P118" s="2148"/>
    </row>
    <row r="119" spans="1:16" ht="22" customHeight="1" thickTop="1" x14ac:dyDescent="0.35">
      <c r="A119" s="5027"/>
      <c r="B119" s="5070" t="s">
        <v>823</v>
      </c>
      <c r="C119" s="5071"/>
      <c r="D119" s="5074" t="s">
        <v>824</v>
      </c>
      <c r="E119" s="1474" t="s">
        <v>711</v>
      </c>
      <c r="F119" s="1475" t="s">
        <v>825</v>
      </c>
      <c r="G119" s="1476" t="s">
        <v>16</v>
      </c>
      <c r="H119" s="1477"/>
      <c r="I119" s="1478" t="str">
        <f>F11&amp;" + "&amp;F68&amp;" + "&amp;F107&amp;" + "&amp;F110&amp;" + "&amp;F113&amp;" + "&amp;F116</f>
        <v>AA + BJ + CJ + CW + CM + CN</v>
      </c>
      <c r="J119" s="1474"/>
      <c r="K119" s="3932">
        <v>1</v>
      </c>
      <c r="L119" s="4164"/>
      <c r="M119" s="2025"/>
      <c r="N119" s="2025"/>
      <c r="O119" s="1901"/>
      <c r="P119" s="2149"/>
    </row>
    <row r="120" spans="1:16" ht="22" customHeight="1" x14ac:dyDescent="0.35">
      <c r="A120" s="5027"/>
      <c r="B120" s="5070"/>
      <c r="C120" s="5071"/>
      <c r="D120" s="5074"/>
      <c r="E120" s="1479" t="s">
        <v>713</v>
      </c>
      <c r="F120" s="1480" t="s">
        <v>826</v>
      </c>
      <c r="G120" s="1481" t="s">
        <v>16</v>
      </c>
      <c r="H120" s="1482"/>
      <c r="I120" s="1483" t="str">
        <f>F69&amp;" + "&amp;F108</f>
        <v>BK + CK</v>
      </c>
      <c r="J120" s="1479"/>
      <c r="K120" s="3913">
        <v>1</v>
      </c>
      <c r="L120" s="4165"/>
      <c r="M120" s="2026"/>
      <c r="N120" s="2026"/>
      <c r="O120" s="1902"/>
      <c r="P120" s="2150"/>
    </row>
    <row r="121" spans="1:16" ht="22" customHeight="1" thickBot="1" x14ac:dyDescent="0.4">
      <c r="A121" s="5027"/>
      <c r="B121" s="5072"/>
      <c r="C121" s="5073"/>
      <c r="D121" s="5075"/>
      <c r="E121" s="1484" t="s">
        <v>714</v>
      </c>
      <c r="F121" s="1485" t="str">
        <f>F119&amp;"3"</f>
        <v>CO3</v>
      </c>
      <c r="G121" s="1486" t="s">
        <v>16</v>
      </c>
      <c r="H121" s="1487"/>
      <c r="I121" s="1488" t="str">
        <f>F119&amp;" - "&amp;F120</f>
        <v>CO - 1A</v>
      </c>
      <c r="J121" s="1484"/>
      <c r="K121" s="3928">
        <v>1</v>
      </c>
      <c r="L121" s="4166"/>
      <c r="M121" s="2027"/>
      <c r="N121" s="2027"/>
      <c r="O121" s="1903"/>
      <c r="P121" s="2151"/>
    </row>
    <row r="122" spans="1:16" ht="22" hidden="1" customHeight="1" thickTop="1" x14ac:dyDescent="0.35">
      <c r="A122" s="5027"/>
      <c r="B122" s="5076" t="s">
        <v>827</v>
      </c>
      <c r="C122" s="5079" t="s">
        <v>828</v>
      </c>
      <c r="D122" s="2257" t="s">
        <v>829</v>
      </c>
      <c r="E122" s="1489"/>
      <c r="F122" s="1490">
        <v>111</v>
      </c>
      <c r="G122" s="1491"/>
      <c r="H122" s="1492"/>
      <c r="I122" s="1493"/>
      <c r="J122" s="1489"/>
      <c r="K122" s="4109">
        <v>3</v>
      </c>
      <c r="L122" s="4167"/>
      <c r="M122" s="2028"/>
      <c r="N122" s="2028"/>
      <c r="O122" s="1904"/>
      <c r="P122" s="2152"/>
    </row>
    <row r="123" spans="1:16" ht="22" customHeight="1" thickTop="1" x14ac:dyDescent="0.35">
      <c r="A123" s="5027"/>
      <c r="B123" s="5077"/>
      <c r="C123" s="5080"/>
      <c r="D123" s="2258" t="s">
        <v>830</v>
      </c>
      <c r="E123" s="1494"/>
      <c r="F123" s="1495" t="s">
        <v>831</v>
      </c>
      <c r="G123" s="1496"/>
      <c r="H123" s="1497"/>
      <c r="I123" s="1498"/>
      <c r="J123" s="1494"/>
      <c r="K123" s="3913">
        <v>1</v>
      </c>
      <c r="L123" s="4168"/>
      <c r="M123" s="2029"/>
      <c r="N123" s="2029"/>
      <c r="O123" s="1905"/>
      <c r="P123" s="2153"/>
    </row>
    <row r="124" spans="1:16" ht="22" customHeight="1" thickBot="1" x14ac:dyDescent="0.4">
      <c r="A124" s="5027"/>
      <c r="B124" s="5077"/>
      <c r="C124" s="5081"/>
      <c r="D124" s="2259" t="s">
        <v>832</v>
      </c>
      <c r="E124" s="1499"/>
      <c r="F124" s="1500" t="s">
        <v>833</v>
      </c>
      <c r="G124" s="1501"/>
      <c r="H124" s="1502"/>
      <c r="I124" s="1503"/>
      <c r="J124" s="1499"/>
      <c r="K124" s="3931">
        <v>1</v>
      </c>
      <c r="L124" s="4169"/>
      <c r="M124" s="2030"/>
      <c r="N124" s="2030"/>
      <c r="O124" s="1906"/>
      <c r="P124" s="2154"/>
    </row>
    <row r="125" spans="1:16" ht="22" hidden="1" customHeight="1" x14ac:dyDescent="0.35">
      <c r="A125" s="5027"/>
      <c r="B125" s="5077"/>
      <c r="C125" s="5082" t="s">
        <v>834</v>
      </c>
      <c r="D125" s="2260" t="s">
        <v>835</v>
      </c>
      <c r="E125" s="1504"/>
      <c r="F125" s="1505">
        <v>121</v>
      </c>
      <c r="G125" s="1506"/>
      <c r="H125" s="1507"/>
      <c r="I125" s="1508"/>
      <c r="J125" s="1504"/>
      <c r="K125" s="4110">
        <v>3</v>
      </c>
      <c r="L125" s="4170"/>
      <c r="M125" s="2031"/>
      <c r="N125" s="2031"/>
      <c r="O125" s="1907"/>
      <c r="P125" s="2155"/>
    </row>
    <row r="126" spans="1:16" ht="22" hidden="1" customHeight="1" x14ac:dyDescent="0.35">
      <c r="A126" s="5027"/>
      <c r="B126" s="5077"/>
      <c r="C126" s="5083"/>
      <c r="D126" s="2258" t="s">
        <v>836</v>
      </c>
      <c r="E126" s="1494"/>
      <c r="F126" s="1509">
        <v>122</v>
      </c>
      <c r="G126" s="1496"/>
      <c r="H126" s="1497"/>
      <c r="I126" s="1498"/>
      <c r="J126" s="1494"/>
      <c r="K126" s="4111">
        <v>3</v>
      </c>
      <c r="L126" s="4171"/>
      <c r="M126" s="2032"/>
      <c r="N126" s="2032"/>
      <c r="O126" s="1908"/>
      <c r="P126" s="2156"/>
    </row>
    <row r="127" spans="1:16" ht="22" hidden="1" customHeight="1" thickBot="1" x14ac:dyDescent="0.4">
      <c r="A127" s="5028"/>
      <c r="B127" s="5078"/>
      <c r="C127" s="5084"/>
      <c r="D127" s="2261" t="s">
        <v>837</v>
      </c>
      <c r="E127" s="1511"/>
      <c r="F127" s="1512">
        <v>123</v>
      </c>
      <c r="G127" s="1513"/>
      <c r="H127" s="1514"/>
      <c r="I127" s="1515"/>
      <c r="J127" s="1511"/>
      <c r="K127" s="4112">
        <v>3</v>
      </c>
      <c r="L127" s="4172"/>
      <c r="M127" s="2033"/>
      <c r="N127" s="2033"/>
      <c r="O127" s="1909"/>
      <c r="P127" s="2157"/>
    </row>
    <row r="128" spans="1:16" ht="22" customHeight="1" thickTop="1" x14ac:dyDescent="0.35">
      <c r="A128" s="5026" t="s">
        <v>838</v>
      </c>
      <c r="B128" s="5085" t="s">
        <v>143</v>
      </c>
      <c r="C128" s="5086"/>
      <c r="D128" s="2334" t="s">
        <v>839</v>
      </c>
      <c r="E128" s="1716"/>
      <c r="F128" s="1717" t="s">
        <v>148</v>
      </c>
      <c r="G128" s="1718" t="s">
        <v>16</v>
      </c>
      <c r="H128" s="1719"/>
      <c r="I128" s="1719"/>
      <c r="J128" s="1716"/>
      <c r="K128" s="3912">
        <v>1</v>
      </c>
      <c r="L128" s="4173"/>
      <c r="M128" s="2086"/>
      <c r="N128" s="2086"/>
      <c r="O128" s="1962"/>
      <c r="P128" s="2210"/>
    </row>
    <row r="129" spans="1:16" ht="22" customHeight="1" x14ac:dyDescent="0.35">
      <c r="A129" s="5027"/>
      <c r="B129" s="5061"/>
      <c r="C129" s="5064"/>
      <c r="D129" s="2263" t="s">
        <v>840</v>
      </c>
      <c r="E129" s="1521"/>
      <c r="F129" s="1522" t="s">
        <v>841</v>
      </c>
      <c r="G129" s="1523" t="s">
        <v>16</v>
      </c>
      <c r="H129" s="1520"/>
      <c r="I129" s="1520"/>
      <c r="J129" s="1521"/>
      <c r="K129" s="3914">
        <v>1</v>
      </c>
      <c r="L129" s="4174"/>
      <c r="M129" s="2035"/>
      <c r="N129" s="2035"/>
      <c r="O129" s="1911"/>
      <c r="P129" s="2159"/>
    </row>
    <row r="130" spans="1:16" ht="22" customHeight="1" x14ac:dyDescent="0.35">
      <c r="A130" s="5027"/>
      <c r="B130" s="5061"/>
      <c r="C130" s="5064"/>
      <c r="D130" s="2264" t="s">
        <v>842</v>
      </c>
      <c r="E130" s="1525"/>
      <c r="F130" s="1526" t="s">
        <v>843</v>
      </c>
      <c r="G130" s="1527" t="s">
        <v>16</v>
      </c>
      <c r="H130" s="1528"/>
      <c r="I130" s="1528"/>
      <c r="J130" s="1525"/>
      <c r="K130" s="4022">
        <v>1</v>
      </c>
      <c r="L130" s="4175"/>
      <c r="M130" s="2036"/>
      <c r="N130" s="2036"/>
      <c r="O130" s="1912"/>
      <c r="P130" s="2160"/>
    </row>
    <row r="131" spans="1:16" ht="22" customHeight="1" x14ac:dyDescent="0.35">
      <c r="A131" s="5027"/>
      <c r="B131" s="5061"/>
      <c r="C131" s="5064"/>
      <c r="D131" s="2259" t="s">
        <v>844</v>
      </c>
      <c r="E131" s="1529"/>
      <c r="F131" s="1500" t="s">
        <v>845</v>
      </c>
      <c r="G131" s="1530" t="s">
        <v>16</v>
      </c>
      <c r="H131" s="1531"/>
      <c r="I131" s="1531"/>
      <c r="J131" s="1529"/>
      <c r="K131" s="3931">
        <v>1</v>
      </c>
      <c r="L131" s="4169"/>
      <c r="M131" s="2030"/>
      <c r="N131" s="2030"/>
      <c r="O131" s="1906"/>
      <c r="P131" s="2154"/>
    </row>
    <row r="132" spans="1:16" ht="22" customHeight="1" x14ac:dyDescent="0.35">
      <c r="A132" s="5027"/>
      <c r="B132" s="5061"/>
      <c r="C132" s="5064"/>
      <c r="D132" s="2262" t="s">
        <v>846</v>
      </c>
      <c r="E132" s="1517"/>
      <c r="F132" s="1518" t="s">
        <v>847</v>
      </c>
      <c r="G132" s="1519" t="s">
        <v>16</v>
      </c>
      <c r="H132" s="1516"/>
      <c r="I132" s="1516"/>
      <c r="J132" s="1517"/>
      <c r="K132" s="3917">
        <v>1</v>
      </c>
      <c r="L132" s="4176"/>
      <c r="M132" s="2034"/>
      <c r="N132" s="2034"/>
      <c r="O132" s="1910"/>
      <c r="P132" s="2158"/>
    </row>
    <row r="133" spans="1:16" ht="22" customHeight="1" x14ac:dyDescent="0.35">
      <c r="A133" s="5027"/>
      <c r="B133" s="5061"/>
      <c r="C133" s="5064"/>
      <c r="D133" s="2263" t="s">
        <v>848</v>
      </c>
      <c r="E133" s="1521"/>
      <c r="F133" s="1522" t="s">
        <v>849</v>
      </c>
      <c r="G133" s="1523" t="s">
        <v>16</v>
      </c>
      <c r="H133" s="1520"/>
      <c r="I133" s="1520"/>
      <c r="J133" s="1521"/>
      <c r="K133" s="3914">
        <v>1</v>
      </c>
      <c r="L133" s="4174"/>
      <c r="M133" s="2035"/>
      <c r="N133" s="2035"/>
      <c r="O133" s="1911"/>
      <c r="P133" s="2159"/>
    </row>
    <row r="134" spans="1:16" ht="22" customHeight="1" x14ac:dyDescent="0.35">
      <c r="A134" s="5027"/>
      <c r="B134" s="5061"/>
      <c r="C134" s="5064"/>
      <c r="D134" s="2265" t="s">
        <v>850</v>
      </c>
      <c r="E134" s="1525"/>
      <c r="F134" s="1526" t="s">
        <v>851</v>
      </c>
      <c r="G134" s="1527" t="s">
        <v>16</v>
      </c>
      <c r="H134" s="1528"/>
      <c r="I134" s="1528"/>
      <c r="J134" s="1525"/>
      <c r="K134" s="4022">
        <v>1</v>
      </c>
      <c r="L134" s="4175"/>
      <c r="M134" s="2036"/>
      <c r="N134" s="2036"/>
      <c r="O134" s="1912"/>
      <c r="P134" s="2160"/>
    </row>
    <row r="135" spans="1:16" ht="22" customHeight="1" x14ac:dyDescent="0.35">
      <c r="A135" s="5027"/>
      <c r="B135" s="5061"/>
      <c r="C135" s="5064"/>
      <c r="D135" s="2259" t="s">
        <v>852</v>
      </c>
      <c r="E135" s="1529"/>
      <c r="F135" s="1500" t="s">
        <v>853</v>
      </c>
      <c r="G135" s="1530" t="s">
        <v>16</v>
      </c>
      <c r="H135" s="1531"/>
      <c r="I135" s="1531"/>
      <c r="J135" s="1529"/>
      <c r="K135" s="3931">
        <v>1</v>
      </c>
      <c r="L135" s="4169"/>
      <c r="M135" s="2030"/>
      <c r="N135" s="2030"/>
      <c r="O135" s="1906"/>
      <c r="P135" s="2154"/>
    </row>
    <row r="136" spans="1:16" ht="22" customHeight="1" x14ac:dyDescent="0.35">
      <c r="A136" s="5027"/>
      <c r="B136" s="5061"/>
      <c r="C136" s="5064"/>
      <c r="D136" s="2265" t="s">
        <v>854</v>
      </c>
      <c r="E136" s="1525"/>
      <c r="F136" s="1526" t="s">
        <v>855</v>
      </c>
      <c r="G136" s="1527" t="s">
        <v>16</v>
      </c>
      <c r="H136" s="1528"/>
      <c r="I136" s="1528"/>
      <c r="J136" s="1525"/>
      <c r="K136" s="4022">
        <v>1</v>
      </c>
      <c r="L136" s="4175"/>
      <c r="M136" s="2036"/>
      <c r="N136" s="2036"/>
      <c r="O136" s="1912"/>
      <c r="P136" s="2160"/>
    </row>
    <row r="137" spans="1:16" ht="22" customHeight="1" x14ac:dyDescent="0.35">
      <c r="A137" s="5027"/>
      <c r="B137" s="5061"/>
      <c r="C137" s="5064"/>
      <c r="D137" s="2259" t="s">
        <v>856</v>
      </c>
      <c r="E137" s="1529"/>
      <c r="F137" s="1500" t="s">
        <v>857</v>
      </c>
      <c r="G137" s="1530" t="s">
        <v>16</v>
      </c>
      <c r="H137" s="1531"/>
      <c r="I137" s="1531"/>
      <c r="J137" s="1529"/>
      <c r="K137" s="3931">
        <v>1</v>
      </c>
      <c r="L137" s="4169"/>
      <c r="M137" s="2030"/>
      <c r="N137" s="2030"/>
      <c r="O137" s="1906"/>
      <c r="P137" s="2154"/>
    </row>
    <row r="138" spans="1:16" ht="22" customHeight="1" x14ac:dyDescent="0.35">
      <c r="A138" s="5027"/>
      <c r="B138" s="5061"/>
      <c r="C138" s="5064"/>
      <c r="D138" s="2266" t="s">
        <v>858</v>
      </c>
      <c r="E138" s="1443"/>
      <c r="F138" s="1447" t="s">
        <v>859</v>
      </c>
      <c r="G138" s="1444" t="s">
        <v>16</v>
      </c>
      <c r="H138" s="1445"/>
      <c r="I138" s="1445"/>
      <c r="J138" s="1443"/>
      <c r="K138" s="3932">
        <v>1</v>
      </c>
      <c r="L138" s="4157"/>
      <c r="M138" s="2018"/>
      <c r="N138" s="2018"/>
      <c r="O138" s="1894"/>
      <c r="P138" s="2142"/>
    </row>
    <row r="139" spans="1:16" ht="22" customHeight="1" x14ac:dyDescent="0.35">
      <c r="A139" s="5027"/>
      <c r="B139" s="5061"/>
      <c r="C139" s="5064"/>
      <c r="D139" s="2267" t="s">
        <v>860</v>
      </c>
      <c r="E139" s="1533"/>
      <c r="F139" s="1534" t="s">
        <v>152</v>
      </c>
      <c r="G139" s="1535" t="s">
        <v>16</v>
      </c>
      <c r="H139" s="1532"/>
      <c r="I139" s="1532"/>
      <c r="J139" s="1533">
        <v>0</v>
      </c>
      <c r="K139" s="4113">
        <v>1</v>
      </c>
      <c r="L139" s="4177"/>
      <c r="M139" s="2037"/>
      <c r="N139" s="2037"/>
      <c r="O139" s="1913"/>
      <c r="P139" s="2161"/>
    </row>
    <row r="140" spans="1:16" ht="22" customHeight="1" x14ac:dyDescent="0.35">
      <c r="A140" s="5027"/>
      <c r="B140" s="5061"/>
      <c r="C140" s="5064"/>
      <c r="D140" s="2262" t="s">
        <v>861</v>
      </c>
      <c r="E140" s="1517"/>
      <c r="F140" s="1518" t="s">
        <v>862</v>
      </c>
      <c r="G140" s="1519" t="s">
        <v>16</v>
      </c>
      <c r="H140" s="1516"/>
      <c r="I140" s="1516"/>
      <c r="J140" s="1517"/>
      <c r="K140" s="3917">
        <v>1</v>
      </c>
      <c r="L140" s="4176"/>
      <c r="M140" s="2034"/>
      <c r="N140" s="2034"/>
      <c r="O140" s="1910"/>
      <c r="P140" s="2158"/>
    </row>
    <row r="141" spans="1:16" ht="22" customHeight="1" thickBot="1" x14ac:dyDescent="0.4">
      <c r="A141" s="5027"/>
      <c r="B141" s="5061"/>
      <c r="C141" s="5064"/>
      <c r="D141" s="2268" t="s">
        <v>863</v>
      </c>
      <c r="E141" s="1537"/>
      <c r="F141" s="1538" t="s">
        <v>864</v>
      </c>
      <c r="G141" s="1539" t="s">
        <v>16</v>
      </c>
      <c r="H141" s="1536"/>
      <c r="I141" s="1536"/>
      <c r="J141" s="1537"/>
      <c r="K141" s="4114">
        <v>1</v>
      </c>
      <c r="L141" s="4178"/>
      <c r="M141" s="2038"/>
      <c r="N141" s="2038"/>
      <c r="O141" s="1914"/>
      <c r="P141" s="2162"/>
    </row>
    <row r="142" spans="1:16" ht="22" customHeight="1" thickTop="1" thickBot="1" x14ac:dyDescent="0.4">
      <c r="A142" s="5027"/>
      <c r="B142" s="5062"/>
      <c r="C142" s="5065"/>
      <c r="D142" s="2269" t="s">
        <v>865</v>
      </c>
      <c r="E142" s="1396"/>
      <c r="F142" s="1397" t="s">
        <v>145</v>
      </c>
      <c r="G142" s="1398" t="s">
        <v>16</v>
      </c>
      <c r="H142" s="1399"/>
      <c r="I142" s="1399" t="str">
        <f>F128&amp;" + "&amp;F129&amp;" + "&amp;F130&amp;" + "&amp;F132&amp;" + "&amp;F133&amp;" + "&amp;F134&amp;" + "&amp;F136&amp;" + "&amp;F138&amp;" + "&amp;F139&amp;" + "&amp;F140&amp;" + "&amp;F141</f>
        <v>DA + DB + DC + DD + DE + DF + DG + DH + DI + DJ + DK</v>
      </c>
      <c r="J142" s="1396"/>
      <c r="K142" s="3932">
        <v>1</v>
      </c>
      <c r="L142" s="4154"/>
      <c r="M142" s="2006"/>
      <c r="N142" s="2006"/>
      <c r="O142" s="1882"/>
      <c r="P142" s="2130"/>
    </row>
    <row r="143" spans="1:16" ht="22" customHeight="1" x14ac:dyDescent="0.35">
      <c r="A143" s="5027"/>
      <c r="B143" s="5060" t="s">
        <v>866</v>
      </c>
      <c r="C143" s="5063"/>
      <c r="D143" s="2270" t="s">
        <v>867</v>
      </c>
      <c r="E143" s="1541"/>
      <c r="F143" s="1542" t="s">
        <v>868</v>
      </c>
      <c r="G143" s="1543" t="s">
        <v>16</v>
      </c>
      <c r="H143" s="1540"/>
      <c r="I143" s="1540"/>
      <c r="J143" s="1541"/>
      <c r="K143" s="3915">
        <v>1</v>
      </c>
      <c r="L143" s="4179"/>
      <c r="M143" s="2039"/>
      <c r="N143" s="2039"/>
      <c r="O143" s="1915"/>
      <c r="P143" s="2163"/>
    </row>
    <row r="144" spans="1:16" ht="22" customHeight="1" thickBot="1" x14ac:dyDescent="0.4">
      <c r="A144" s="5027"/>
      <c r="B144" s="5061"/>
      <c r="C144" s="5064"/>
      <c r="D144" s="2268" t="s">
        <v>869</v>
      </c>
      <c r="E144" s="1537"/>
      <c r="F144" s="1538" t="s">
        <v>870</v>
      </c>
      <c r="G144" s="1539" t="s">
        <v>16</v>
      </c>
      <c r="H144" s="1536"/>
      <c r="I144" s="1536"/>
      <c r="J144" s="1537"/>
      <c r="K144" s="4114">
        <v>1</v>
      </c>
      <c r="L144" s="4178"/>
      <c r="M144" s="2038"/>
      <c r="N144" s="2038"/>
      <c r="O144" s="1914"/>
      <c r="P144" s="2162"/>
    </row>
    <row r="145" spans="1:16" ht="22" customHeight="1" thickTop="1" thickBot="1" x14ac:dyDescent="0.4">
      <c r="A145" s="5027"/>
      <c r="B145" s="5062"/>
      <c r="C145" s="5065"/>
      <c r="D145" s="2271" t="s">
        <v>771</v>
      </c>
      <c r="E145" s="1449"/>
      <c r="F145" s="1544" t="s">
        <v>157</v>
      </c>
      <c r="G145" s="1451" t="s">
        <v>16</v>
      </c>
      <c r="H145" s="1452"/>
      <c r="I145" s="1452" t="str">
        <f>F143&amp;" + "&amp;F144</f>
        <v>DM + DN</v>
      </c>
      <c r="J145" s="1449"/>
      <c r="K145" s="3925">
        <v>1</v>
      </c>
      <c r="L145" s="4180"/>
      <c r="M145" s="2040"/>
      <c r="N145" s="2040"/>
      <c r="O145" s="1916"/>
      <c r="P145" s="2164"/>
    </row>
    <row r="146" spans="1:16" ht="22" customHeight="1" x14ac:dyDescent="0.35">
      <c r="A146" s="5027"/>
      <c r="B146" s="5060" t="s">
        <v>871</v>
      </c>
      <c r="C146" s="5063"/>
      <c r="D146" s="2270" t="s">
        <v>872</v>
      </c>
      <c r="E146" s="1541"/>
      <c r="F146" s="1542" t="s">
        <v>873</v>
      </c>
      <c r="G146" s="1543" t="s">
        <v>16</v>
      </c>
      <c r="H146" s="1540"/>
      <c r="I146" s="1540"/>
      <c r="J146" s="1541"/>
      <c r="K146" s="3915">
        <v>1</v>
      </c>
      <c r="L146" s="4179"/>
      <c r="M146" s="2039"/>
      <c r="N146" s="2039"/>
      <c r="O146" s="1915"/>
      <c r="P146" s="2163"/>
    </row>
    <row r="147" spans="1:16" ht="22" customHeight="1" thickBot="1" x14ac:dyDescent="0.4">
      <c r="A147" s="5027"/>
      <c r="B147" s="5061"/>
      <c r="C147" s="5064"/>
      <c r="D147" s="2268" t="s">
        <v>874</v>
      </c>
      <c r="E147" s="1537"/>
      <c r="F147" s="1538" t="s">
        <v>875</v>
      </c>
      <c r="G147" s="1539" t="s">
        <v>16</v>
      </c>
      <c r="H147" s="1536"/>
      <c r="I147" s="1536"/>
      <c r="J147" s="1537"/>
      <c r="K147" s="4114">
        <v>1</v>
      </c>
      <c r="L147" s="4178"/>
      <c r="M147" s="2038"/>
      <c r="N147" s="2038"/>
      <c r="O147" s="1914"/>
      <c r="P147" s="2162"/>
    </row>
    <row r="148" spans="1:16" ht="22" customHeight="1" thickTop="1" thickBot="1" x14ac:dyDescent="0.4">
      <c r="A148" s="5027"/>
      <c r="B148" s="5062"/>
      <c r="C148" s="5065"/>
      <c r="D148" s="2271" t="s">
        <v>814</v>
      </c>
      <c r="E148" s="1449"/>
      <c r="F148" s="1544" t="s">
        <v>161</v>
      </c>
      <c r="G148" s="1451" t="s">
        <v>16</v>
      </c>
      <c r="H148" s="1452"/>
      <c r="I148" s="1452" t="str">
        <f>F146&amp;" + "&amp;F147</f>
        <v>DP + DQ</v>
      </c>
      <c r="J148" s="1449"/>
      <c r="K148" s="3925">
        <v>1</v>
      </c>
      <c r="L148" s="4180"/>
      <c r="M148" s="2040"/>
      <c r="N148" s="2040"/>
      <c r="O148" s="1916"/>
      <c r="P148" s="2164"/>
    </row>
    <row r="149" spans="1:16" ht="22" customHeight="1" x14ac:dyDescent="0.35">
      <c r="A149" s="5027"/>
      <c r="B149" s="5060" t="s">
        <v>876</v>
      </c>
      <c r="C149" s="5063"/>
      <c r="D149" s="2270" t="s">
        <v>877</v>
      </c>
      <c r="E149" s="1541"/>
      <c r="F149" s="1542" t="s">
        <v>878</v>
      </c>
      <c r="G149" s="1543" t="s">
        <v>16</v>
      </c>
      <c r="H149" s="1540"/>
      <c r="I149" s="1540"/>
      <c r="J149" s="1541"/>
      <c r="K149" s="3915">
        <v>1</v>
      </c>
      <c r="L149" s="4179"/>
      <c r="M149" s="2039"/>
      <c r="N149" s="2039"/>
      <c r="O149" s="1915"/>
      <c r="P149" s="2163"/>
    </row>
    <row r="150" spans="1:16" ht="22" customHeight="1" x14ac:dyDescent="0.35">
      <c r="A150" s="5027"/>
      <c r="B150" s="5061"/>
      <c r="C150" s="5064"/>
      <c r="D150" s="2272" t="s">
        <v>879</v>
      </c>
      <c r="E150" s="1412"/>
      <c r="F150" s="1413" t="s">
        <v>880</v>
      </c>
      <c r="G150" s="1414" t="s">
        <v>16</v>
      </c>
      <c r="H150" s="1415"/>
      <c r="I150" s="1415"/>
      <c r="J150" s="1412"/>
      <c r="K150" s="3913">
        <v>1</v>
      </c>
      <c r="L150" s="4148"/>
      <c r="M150" s="2010"/>
      <c r="N150" s="2010"/>
      <c r="O150" s="1886"/>
      <c r="P150" s="2134"/>
    </row>
    <row r="151" spans="1:16" ht="22" customHeight="1" x14ac:dyDescent="0.35">
      <c r="A151" s="5027"/>
      <c r="B151" s="5061"/>
      <c r="C151" s="5064"/>
      <c r="D151" s="2263" t="s">
        <v>881</v>
      </c>
      <c r="E151" s="1521"/>
      <c r="F151" s="1522" t="s">
        <v>882</v>
      </c>
      <c r="G151" s="1523" t="s">
        <v>16</v>
      </c>
      <c r="H151" s="1520"/>
      <c r="I151" s="1520"/>
      <c r="J151" s="1521"/>
      <c r="K151" s="3914">
        <v>1</v>
      </c>
      <c r="L151" s="4174"/>
      <c r="M151" s="2035"/>
      <c r="N151" s="2035"/>
      <c r="O151" s="1911"/>
      <c r="P151" s="2159"/>
    </row>
    <row r="152" spans="1:16" ht="22" customHeight="1" x14ac:dyDescent="0.35">
      <c r="A152" s="5027"/>
      <c r="B152" s="5061"/>
      <c r="C152" s="5064"/>
      <c r="D152" s="2265" t="s">
        <v>883</v>
      </c>
      <c r="E152" s="1525"/>
      <c r="F152" s="1526" t="s">
        <v>884</v>
      </c>
      <c r="G152" s="1527" t="s">
        <v>16</v>
      </c>
      <c r="H152" s="1528"/>
      <c r="I152" s="1528"/>
      <c r="J152" s="1525"/>
      <c r="K152" s="4022">
        <v>1</v>
      </c>
      <c r="L152" s="4175"/>
      <c r="M152" s="2036"/>
      <c r="N152" s="2036"/>
      <c r="O152" s="1912"/>
      <c r="P152" s="2160"/>
    </row>
    <row r="153" spans="1:16" ht="22" customHeight="1" x14ac:dyDescent="0.35">
      <c r="A153" s="5027"/>
      <c r="B153" s="5061"/>
      <c r="C153" s="5064"/>
      <c r="D153" s="2259" t="s">
        <v>885</v>
      </c>
      <c r="E153" s="1529"/>
      <c r="F153" s="1500" t="s">
        <v>886</v>
      </c>
      <c r="G153" s="1530" t="s">
        <v>16</v>
      </c>
      <c r="H153" s="1531"/>
      <c r="I153" s="1531"/>
      <c r="J153" s="1529"/>
      <c r="K153" s="3931">
        <v>1</v>
      </c>
      <c r="L153" s="4169"/>
      <c r="M153" s="2030"/>
      <c r="N153" s="2030"/>
      <c r="O153" s="1906"/>
      <c r="P153" s="2154"/>
    </row>
    <row r="154" spans="1:16" ht="22" customHeight="1" x14ac:dyDescent="0.35">
      <c r="A154" s="5027"/>
      <c r="B154" s="5061"/>
      <c r="C154" s="5064"/>
      <c r="D154" s="2262" t="s">
        <v>887</v>
      </c>
      <c r="E154" s="1517"/>
      <c r="F154" s="1518" t="s">
        <v>888</v>
      </c>
      <c r="G154" s="1519" t="s">
        <v>16</v>
      </c>
      <c r="H154" s="1516"/>
      <c r="I154" s="1516"/>
      <c r="J154" s="1517"/>
      <c r="K154" s="3917">
        <v>1</v>
      </c>
      <c r="L154" s="4176"/>
      <c r="M154" s="2034"/>
      <c r="N154" s="2034"/>
      <c r="O154" s="1910"/>
      <c r="P154" s="2158"/>
    </row>
    <row r="155" spans="1:16" ht="22" customHeight="1" x14ac:dyDescent="0.35">
      <c r="A155" s="5027"/>
      <c r="B155" s="5061"/>
      <c r="C155" s="5064"/>
      <c r="D155" s="2272" t="s">
        <v>192</v>
      </c>
      <c r="E155" s="1412"/>
      <c r="F155" s="1413" t="s">
        <v>193</v>
      </c>
      <c r="G155" s="1414" t="s">
        <v>16</v>
      </c>
      <c r="H155" s="1415"/>
      <c r="I155" s="1415"/>
      <c r="J155" s="1412"/>
      <c r="K155" s="3913">
        <v>1</v>
      </c>
      <c r="L155" s="4148"/>
      <c r="M155" s="2010"/>
      <c r="N155" s="2010"/>
      <c r="O155" s="1886"/>
      <c r="P155" s="2134"/>
    </row>
    <row r="156" spans="1:16" ht="22" customHeight="1" x14ac:dyDescent="0.35">
      <c r="A156" s="5027"/>
      <c r="B156" s="5061"/>
      <c r="C156" s="5064"/>
      <c r="D156" s="2272" t="s">
        <v>889</v>
      </c>
      <c r="E156" s="1412"/>
      <c r="F156" s="1413" t="s">
        <v>890</v>
      </c>
      <c r="G156" s="1414" t="s">
        <v>16</v>
      </c>
      <c r="H156" s="1415"/>
      <c r="I156" s="1415"/>
      <c r="J156" s="1412"/>
      <c r="K156" s="3913">
        <v>1</v>
      </c>
      <c r="L156" s="4148"/>
      <c r="M156" s="2010"/>
      <c r="N156" s="2010"/>
      <c r="O156" s="1886"/>
      <c r="P156" s="2134"/>
    </row>
    <row r="157" spans="1:16" ht="22" customHeight="1" x14ac:dyDescent="0.35">
      <c r="A157" s="5027"/>
      <c r="B157" s="5061"/>
      <c r="C157" s="5064"/>
      <c r="D157" s="2272" t="s">
        <v>891</v>
      </c>
      <c r="E157" s="1412"/>
      <c r="F157" s="1413" t="s">
        <v>892</v>
      </c>
      <c r="G157" s="1414" t="s">
        <v>16</v>
      </c>
      <c r="H157" s="1415"/>
      <c r="I157" s="1415"/>
      <c r="J157" s="1412"/>
      <c r="K157" s="3913">
        <v>1</v>
      </c>
      <c r="L157" s="4148"/>
      <c r="M157" s="2010"/>
      <c r="N157" s="2010"/>
      <c r="O157" s="1886"/>
      <c r="P157" s="2134"/>
    </row>
    <row r="158" spans="1:16" ht="22" customHeight="1" thickBot="1" x14ac:dyDescent="0.4">
      <c r="A158" s="5027"/>
      <c r="B158" s="5062"/>
      <c r="C158" s="5065"/>
      <c r="D158" s="2273" t="s">
        <v>893</v>
      </c>
      <c r="E158" s="1546"/>
      <c r="F158" s="1547" t="s">
        <v>894</v>
      </c>
      <c r="G158" s="1548" t="s">
        <v>16</v>
      </c>
      <c r="H158" s="1545"/>
      <c r="I158" s="1545"/>
      <c r="J158" s="1546"/>
      <c r="K158" s="3916">
        <v>1</v>
      </c>
      <c r="L158" s="4181"/>
      <c r="M158" s="2041"/>
      <c r="N158" s="2041"/>
      <c r="O158" s="1917"/>
      <c r="P158" s="2165"/>
    </row>
    <row r="159" spans="1:16" ht="22" customHeight="1" thickBot="1" x14ac:dyDescent="0.4">
      <c r="A159" s="5027"/>
      <c r="B159" s="2322" t="s">
        <v>895</v>
      </c>
      <c r="C159" s="2323"/>
      <c r="D159" s="2274" t="s">
        <v>896</v>
      </c>
      <c r="E159" s="1550"/>
      <c r="F159" s="1551" t="s">
        <v>897</v>
      </c>
      <c r="G159" s="1552" t="s">
        <v>16</v>
      </c>
      <c r="H159" s="1549"/>
      <c r="I159" s="1549"/>
      <c r="J159" s="1550"/>
      <c r="K159" s="4115">
        <v>1</v>
      </c>
      <c r="L159" s="4182"/>
      <c r="M159" s="2042"/>
      <c r="N159" s="2042"/>
      <c r="O159" s="1918"/>
      <c r="P159" s="2166"/>
    </row>
    <row r="160" spans="1:16" ht="22" customHeight="1" thickBot="1" x14ac:dyDescent="0.4">
      <c r="A160" s="5027"/>
      <c r="B160" s="2322"/>
      <c r="C160" s="2323"/>
      <c r="D160" s="2275" t="s">
        <v>898</v>
      </c>
      <c r="E160" s="1554"/>
      <c r="F160" s="1555" t="s">
        <v>899</v>
      </c>
      <c r="G160" s="1556" t="s">
        <v>16</v>
      </c>
      <c r="H160" s="1553"/>
      <c r="I160" s="1553" t="str">
        <f>F149&amp;" + "&amp;F150&amp;" + "&amp;F151&amp;" + "&amp;F152&amp;" + "&amp;F154&amp;" + "&amp;F155&amp;" + "&amp;F156&amp;" + "&amp;F157&amp;" + "&amp;F158&amp;" + "&amp;F159</f>
        <v>DS + DT + DU + DV + DW + DX + DY + DZ + EA + EB</v>
      </c>
      <c r="J160" s="1554"/>
      <c r="K160" s="4115">
        <v>1</v>
      </c>
      <c r="L160" s="4183"/>
      <c r="M160" s="2043"/>
      <c r="N160" s="2043"/>
      <c r="O160" s="1919"/>
      <c r="P160" s="2167"/>
    </row>
    <row r="161" spans="1:16" ht="22" customHeight="1" thickBot="1" x14ac:dyDescent="0.4">
      <c r="A161" s="5027"/>
      <c r="B161" s="5066" t="s">
        <v>900</v>
      </c>
      <c r="C161" s="5067"/>
      <c r="D161" s="2276" t="s">
        <v>901</v>
      </c>
      <c r="E161" s="1558"/>
      <c r="F161" s="1559" t="s">
        <v>197</v>
      </c>
      <c r="G161" s="1560" t="s">
        <v>16</v>
      </c>
      <c r="H161" s="1557"/>
      <c r="I161" s="1557"/>
      <c r="J161" s="1558"/>
      <c r="K161" s="4116">
        <v>1</v>
      </c>
      <c r="L161" s="4184"/>
      <c r="M161" s="2044"/>
      <c r="N161" s="2044"/>
      <c r="O161" s="1920"/>
      <c r="P161" s="2168"/>
    </row>
    <row r="162" spans="1:16" ht="22" customHeight="1" thickBot="1" x14ac:dyDescent="0.4">
      <c r="A162" s="5027"/>
      <c r="B162" s="5068" t="s">
        <v>902</v>
      </c>
      <c r="C162" s="5069"/>
      <c r="D162" s="5087" t="s">
        <v>902</v>
      </c>
      <c r="E162" s="5088"/>
      <c r="F162" s="1561" t="s">
        <v>903</v>
      </c>
      <c r="G162" s="1562" t="s">
        <v>16</v>
      </c>
      <c r="H162" s="1563"/>
      <c r="I162" s="1563" t="str">
        <f>F142&amp;" + "&amp;F145&amp;" + "&amp;F148&amp;" + "&amp;F160&amp;" + "&amp;F161</f>
        <v>DL + DO + DR + EC + ED</v>
      </c>
      <c r="J162" s="1564" t="s">
        <v>904</v>
      </c>
      <c r="K162" s="4117">
        <v>1</v>
      </c>
      <c r="L162" s="4185"/>
      <c r="M162" s="2045"/>
      <c r="N162" s="2045"/>
      <c r="O162" s="1921"/>
      <c r="P162" s="2169"/>
    </row>
    <row r="163" spans="1:16" ht="22" customHeight="1" thickTop="1" x14ac:dyDescent="0.35">
      <c r="A163" s="5027"/>
      <c r="B163" s="5077" t="s">
        <v>905</v>
      </c>
      <c r="C163" s="5080"/>
      <c r="D163" s="2260" t="s">
        <v>906</v>
      </c>
      <c r="E163" s="1565"/>
      <c r="F163" s="1566" t="s">
        <v>907</v>
      </c>
      <c r="G163" s="1567" t="s">
        <v>16</v>
      </c>
      <c r="H163" s="1568"/>
      <c r="I163" s="1568"/>
      <c r="J163" s="1565"/>
      <c r="K163" s="3917">
        <v>1</v>
      </c>
      <c r="L163" s="4186"/>
      <c r="M163" s="2046"/>
      <c r="N163" s="2046"/>
      <c r="O163" s="1922"/>
      <c r="P163" s="2170"/>
    </row>
    <row r="164" spans="1:16" ht="22" customHeight="1" x14ac:dyDescent="0.35">
      <c r="A164" s="5027"/>
      <c r="B164" s="5077"/>
      <c r="C164" s="5080"/>
      <c r="D164" s="2258" t="s">
        <v>908</v>
      </c>
      <c r="E164" s="1569"/>
      <c r="F164" s="1495" t="s">
        <v>909</v>
      </c>
      <c r="G164" s="1570" t="s">
        <v>16</v>
      </c>
      <c r="H164" s="1571"/>
      <c r="I164" s="1571"/>
      <c r="J164" s="1569"/>
      <c r="K164" s="3913">
        <v>1</v>
      </c>
      <c r="L164" s="4168"/>
      <c r="M164" s="2029"/>
      <c r="N164" s="2029"/>
      <c r="O164" s="1905"/>
      <c r="P164" s="2153"/>
    </row>
    <row r="165" spans="1:16" ht="22" customHeight="1" x14ac:dyDescent="0.35">
      <c r="A165" s="5027"/>
      <c r="B165" s="5077"/>
      <c r="C165" s="5080"/>
      <c r="D165" s="2258" t="s">
        <v>910</v>
      </c>
      <c r="E165" s="1569"/>
      <c r="F165" s="1495" t="s">
        <v>911</v>
      </c>
      <c r="G165" s="1570" t="s">
        <v>16</v>
      </c>
      <c r="H165" s="1571"/>
      <c r="I165" s="1571"/>
      <c r="J165" s="1569"/>
      <c r="K165" s="3913">
        <v>1</v>
      </c>
      <c r="L165" s="4168"/>
      <c r="M165" s="2029"/>
      <c r="N165" s="2029"/>
      <c r="O165" s="1905"/>
      <c r="P165" s="2153"/>
    </row>
    <row r="166" spans="1:16" ht="22" customHeight="1" x14ac:dyDescent="0.35">
      <c r="A166" s="5027"/>
      <c r="B166" s="5077"/>
      <c r="C166" s="5080"/>
      <c r="D166" s="2258" t="s">
        <v>912</v>
      </c>
      <c r="E166" s="1569"/>
      <c r="F166" s="1495" t="s">
        <v>913</v>
      </c>
      <c r="G166" s="1570" t="s">
        <v>16</v>
      </c>
      <c r="H166" s="1571"/>
      <c r="I166" s="1571"/>
      <c r="J166" s="1569"/>
      <c r="K166" s="3913">
        <v>1</v>
      </c>
      <c r="L166" s="4168"/>
      <c r="M166" s="2029"/>
      <c r="N166" s="2029"/>
      <c r="O166" s="1905"/>
      <c r="P166" s="2153"/>
    </row>
    <row r="167" spans="1:16" ht="22" customHeight="1" x14ac:dyDescent="0.35">
      <c r="A167" s="5027"/>
      <c r="B167" s="5077"/>
      <c r="C167" s="5080"/>
      <c r="D167" s="2258" t="s">
        <v>914</v>
      </c>
      <c r="E167" s="1569"/>
      <c r="F167" s="1495" t="s">
        <v>915</v>
      </c>
      <c r="G167" s="1570" t="s">
        <v>16</v>
      </c>
      <c r="H167" s="1571"/>
      <c r="I167" s="1571"/>
      <c r="J167" s="1569"/>
      <c r="K167" s="3913">
        <v>1</v>
      </c>
      <c r="L167" s="4168"/>
      <c r="M167" s="2029"/>
      <c r="N167" s="2029"/>
      <c r="O167" s="1905"/>
      <c r="P167" s="2153"/>
    </row>
    <row r="168" spans="1:16" ht="22" customHeight="1" x14ac:dyDescent="0.35">
      <c r="A168" s="5027"/>
      <c r="B168" s="5077"/>
      <c r="C168" s="5080"/>
      <c r="D168" s="2258" t="s">
        <v>916</v>
      </c>
      <c r="E168" s="1569"/>
      <c r="F168" s="1495" t="s">
        <v>917</v>
      </c>
      <c r="G168" s="1570" t="s">
        <v>16</v>
      </c>
      <c r="H168" s="1571"/>
      <c r="I168" s="1571"/>
      <c r="J168" s="1569"/>
      <c r="K168" s="3913">
        <v>1</v>
      </c>
      <c r="L168" s="4168"/>
      <c r="M168" s="2029"/>
      <c r="N168" s="2029"/>
      <c r="O168" s="1905"/>
      <c r="P168" s="2153"/>
    </row>
    <row r="169" spans="1:16" ht="22" customHeight="1" thickBot="1" x14ac:dyDescent="0.4">
      <c r="A169" s="5028"/>
      <c r="B169" s="5078"/>
      <c r="C169" s="5089"/>
      <c r="D169" s="2261" t="s">
        <v>918</v>
      </c>
      <c r="E169" s="1572"/>
      <c r="F169" s="1573" t="s">
        <v>919</v>
      </c>
      <c r="G169" s="1574" t="s">
        <v>16</v>
      </c>
      <c r="H169" s="1575"/>
      <c r="I169" s="1575"/>
      <c r="J169" s="1572"/>
      <c r="K169" s="3918">
        <v>1</v>
      </c>
      <c r="L169" s="4187"/>
      <c r="M169" s="2047"/>
      <c r="N169" s="2047"/>
      <c r="O169" s="1923"/>
      <c r="P169" s="2171"/>
    </row>
    <row r="170" spans="1:16" ht="22" customHeight="1" thickTop="1" x14ac:dyDescent="0.35">
      <c r="A170" s="5090" t="s">
        <v>14</v>
      </c>
      <c r="B170" s="5092" t="s">
        <v>213</v>
      </c>
      <c r="C170" s="5090" t="s">
        <v>920</v>
      </c>
      <c r="D170" s="5095" t="s">
        <v>921</v>
      </c>
      <c r="E170" s="1576" t="s">
        <v>922</v>
      </c>
      <c r="F170" s="1577" t="s">
        <v>923</v>
      </c>
      <c r="G170" s="1578" t="s">
        <v>16</v>
      </c>
      <c r="H170" s="1579"/>
      <c r="I170" s="1579"/>
      <c r="J170" s="1576"/>
      <c r="K170" s="3926">
        <v>1</v>
      </c>
      <c r="L170" s="4188"/>
      <c r="M170" s="2048"/>
      <c r="N170" s="2048"/>
      <c r="O170" s="1924"/>
      <c r="P170" s="2172"/>
    </row>
    <row r="171" spans="1:16" ht="22" customHeight="1" x14ac:dyDescent="0.35">
      <c r="A171" s="5090"/>
      <c r="B171" s="5092"/>
      <c r="C171" s="5090"/>
      <c r="D171" s="5096"/>
      <c r="E171" s="1580" t="s">
        <v>924</v>
      </c>
      <c r="F171" s="1581" t="s">
        <v>925</v>
      </c>
      <c r="G171" s="1582" t="s">
        <v>16</v>
      </c>
      <c r="H171" s="1583"/>
      <c r="I171" s="1583"/>
      <c r="J171" s="1580"/>
      <c r="K171" s="3923">
        <v>1</v>
      </c>
      <c r="L171" s="4189"/>
      <c r="M171" s="2049"/>
      <c r="N171" s="2049"/>
      <c r="O171" s="1925"/>
      <c r="P171" s="2173"/>
    </row>
    <row r="172" spans="1:16" ht="22" customHeight="1" x14ac:dyDescent="0.35">
      <c r="A172" s="5090"/>
      <c r="B172" s="5092"/>
      <c r="C172" s="5090"/>
      <c r="D172" s="5097"/>
      <c r="E172" s="1584" t="s">
        <v>926</v>
      </c>
      <c r="F172" s="1585" t="s">
        <v>219</v>
      </c>
      <c r="G172" s="1586" t="s">
        <v>16</v>
      </c>
      <c r="H172" s="1587"/>
      <c r="I172" s="1587" t="str">
        <f>F170&amp;" + "&amp;F171</f>
        <v>FA + FB</v>
      </c>
      <c r="J172" s="1584"/>
      <c r="K172" s="3924">
        <v>1</v>
      </c>
      <c r="L172" s="4190"/>
      <c r="M172" s="2050"/>
      <c r="N172" s="2050"/>
      <c r="O172" s="1926"/>
      <c r="P172" s="2174"/>
    </row>
    <row r="173" spans="1:16" ht="22" customHeight="1" x14ac:dyDescent="0.35">
      <c r="A173" s="5090"/>
      <c r="B173" s="5092"/>
      <c r="C173" s="5090"/>
      <c r="D173" s="5098" t="s">
        <v>927</v>
      </c>
      <c r="E173" s="1588" t="s">
        <v>922</v>
      </c>
      <c r="F173" s="1577" t="s">
        <v>928</v>
      </c>
      <c r="G173" s="1589" t="s">
        <v>16</v>
      </c>
      <c r="H173" s="1590"/>
      <c r="I173" s="1590"/>
      <c r="J173" s="1588"/>
      <c r="K173" s="3922">
        <v>1</v>
      </c>
      <c r="L173" s="4188"/>
      <c r="M173" s="2048"/>
      <c r="N173" s="2048"/>
      <c r="O173" s="1924"/>
      <c r="P173" s="2172"/>
    </row>
    <row r="174" spans="1:16" ht="22" customHeight="1" x14ac:dyDescent="0.35">
      <c r="A174" s="5090"/>
      <c r="B174" s="5092"/>
      <c r="C174" s="5090"/>
      <c r="D174" s="5096"/>
      <c r="E174" s="1580" t="s">
        <v>924</v>
      </c>
      <c r="F174" s="1581" t="s">
        <v>929</v>
      </c>
      <c r="G174" s="1582" t="s">
        <v>16</v>
      </c>
      <c r="H174" s="1583"/>
      <c r="I174" s="1583"/>
      <c r="J174" s="1580"/>
      <c r="K174" s="3923">
        <v>1</v>
      </c>
      <c r="L174" s="4189"/>
      <c r="M174" s="2049"/>
      <c r="N174" s="2049"/>
      <c r="O174" s="1925"/>
      <c r="P174" s="2173"/>
    </row>
    <row r="175" spans="1:16" ht="22" customHeight="1" x14ac:dyDescent="0.35">
      <c r="A175" s="5090"/>
      <c r="B175" s="5092"/>
      <c r="C175" s="5090"/>
      <c r="D175" s="5097"/>
      <c r="E175" s="1584" t="s">
        <v>926</v>
      </c>
      <c r="F175" s="1585" t="s">
        <v>930</v>
      </c>
      <c r="G175" s="1586" t="s">
        <v>16</v>
      </c>
      <c r="H175" s="1587"/>
      <c r="I175" s="1587" t="str">
        <f>F173&amp;" + "&amp;F174</f>
        <v>FD + FE</v>
      </c>
      <c r="J175" s="1584"/>
      <c r="K175" s="3924">
        <v>1</v>
      </c>
      <c r="L175" s="4190"/>
      <c r="M175" s="2050"/>
      <c r="N175" s="2050"/>
      <c r="O175" s="1926"/>
      <c r="P175" s="2174"/>
    </row>
    <row r="176" spans="1:16" ht="22" customHeight="1" x14ac:dyDescent="0.35">
      <c r="A176" s="5090"/>
      <c r="B176" s="5092"/>
      <c r="C176" s="5090"/>
      <c r="D176" s="5098" t="s">
        <v>931</v>
      </c>
      <c r="E176" s="1588" t="s">
        <v>922</v>
      </c>
      <c r="F176" s="1577" t="s">
        <v>932</v>
      </c>
      <c r="G176" s="1589" t="s">
        <v>16</v>
      </c>
      <c r="H176" s="1590"/>
      <c r="I176" s="1590"/>
      <c r="J176" s="1588"/>
      <c r="K176" s="3922">
        <v>1</v>
      </c>
      <c r="L176" s="4188"/>
      <c r="M176" s="2048"/>
      <c r="N176" s="2048"/>
      <c r="O176" s="1924"/>
      <c r="P176" s="2172"/>
    </row>
    <row r="177" spans="1:16" ht="22" customHeight="1" x14ac:dyDescent="0.35">
      <c r="A177" s="5090"/>
      <c r="B177" s="5092"/>
      <c r="C177" s="5090"/>
      <c r="D177" s="5096"/>
      <c r="E177" s="1580" t="s">
        <v>924</v>
      </c>
      <c r="F177" s="1581" t="s">
        <v>933</v>
      </c>
      <c r="G177" s="1582" t="s">
        <v>16</v>
      </c>
      <c r="H177" s="1583"/>
      <c r="I177" s="1583"/>
      <c r="J177" s="1580"/>
      <c r="K177" s="3923">
        <v>1</v>
      </c>
      <c r="L177" s="4189"/>
      <c r="M177" s="2049"/>
      <c r="N177" s="2049"/>
      <c r="O177" s="1925"/>
      <c r="P177" s="2173"/>
    </row>
    <row r="178" spans="1:16" ht="22" customHeight="1" thickBot="1" x14ac:dyDescent="0.4">
      <c r="A178" s="5090"/>
      <c r="B178" s="5092"/>
      <c r="C178" s="5090"/>
      <c r="D178" s="5099"/>
      <c r="E178" s="1591" t="s">
        <v>926</v>
      </c>
      <c r="F178" s="1592" t="s">
        <v>934</v>
      </c>
      <c r="G178" s="1593" t="s">
        <v>16</v>
      </c>
      <c r="H178" s="1594"/>
      <c r="I178" s="1594" t="str">
        <f>F176&amp;" + "&amp;F177</f>
        <v>FG + FH</v>
      </c>
      <c r="J178" s="1591"/>
      <c r="K178" s="4118">
        <v>1</v>
      </c>
      <c r="L178" s="4191"/>
      <c r="M178" s="2051"/>
      <c r="N178" s="2051"/>
      <c r="O178" s="1927"/>
      <c r="P178" s="2175"/>
    </row>
    <row r="179" spans="1:16" ht="22" customHeight="1" thickTop="1" x14ac:dyDescent="0.35">
      <c r="A179" s="5090"/>
      <c r="B179" s="5092"/>
      <c r="C179" s="5090"/>
      <c r="D179" s="5100" t="s">
        <v>935</v>
      </c>
      <c r="E179" s="1576" t="s">
        <v>922</v>
      </c>
      <c r="F179" s="1577" t="s">
        <v>936</v>
      </c>
      <c r="G179" s="1578" t="s">
        <v>16</v>
      </c>
      <c r="H179" s="1579"/>
      <c r="I179" s="1579" t="str">
        <f>F170&amp;" + "&amp;F173&amp;" + "&amp;F176</f>
        <v>FA + FD + FG</v>
      </c>
      <c r="J179" s="1576"/>
      <c r="K179" s="3926">
        <v>1</v>
      </c>
      <c r="L179" s="4188"/>
      <c r="M179" s="2048"/>
      <c r="N179" s="2048"/>
      <c r="O179" s="1924"/>
      <c r="P179" s="2172"/>
    </row>
    <row r="180" spans="1:16" ht="22" customHeight="1" x14ac:dyDescent="0.35">
      <c r="A180" s="5090"/>
      <c r="B180" s="5092"/>
      <c r="C180" s="5090"/>
      <c r="D180" s="5096"/>
      <c r="E180" s="1580" t="s">
        <v>924</v>
      </c>
      <c r="F180" s="1581" t="s">
        <v>937</v>
      </c>
      <c r="G180" s="1582" t="s">
        <v>16</v>
      </c>
      <c r="H180" s="1583"/>
      <c r="I180" s="1583" t="str">
        <f>F171&amp;" + "&amp;F174&amp;" + "&amp;F177</f>
        <v>FB + FE + FH</v>
      </c>
      <c r="J180" s="1580"/>
      <c r="K180" s="3923">
        <v>1</v>
      </c>
      <c r="L180" s="4189"/>
      <c r="M180" s="2049"/>
      <c r="N180" s="2049"/>
      <c r="O180" s="1925"/>
      <c r="P180" s="2173"/>
    </row>
    <row r="181" spans="1:16" ht="22" customHeight="1" x14ac:dyDescent="0.35">
      <c r="A181" s="5090"/>
      <c r="B181" s="5092"/>
      <c r="C181" s="5090"/>
      <c r="D181" s="5097"/>
      <c r="E181" s="1584" t="s">
        <v>926</v>
      </c>
      <c r="F181" s="1585" t="s">
        <v>17</v>
      </c>
      <c r="G181" s="1586" t="s">
        <v>16</v>
      </c>
      <c r="H181" s="1587"/>
      <c r="I181" s="1587" t="str">
        <f>F172&amp;" + "&amp;F175&amp;" + "&amp;F178</f>
        <v>FC + FF + FI</v>
      </c>
      <c r="J181" s="1584"/>
      <c r="K181" s="3924">
        <v>1</v>
      </c>
      <c r="L181" s="4190"/>
      <c r="M181" s="2050"/>
      <c r="N181" s="2050"/>
      <c r="O181" s="1926"/>
      <c r="P181" s="2174"/>
    </row>
    <row r="182" spans="1:16" ht="22" customHeight="1" x14ac:dyDescent="0.35">
      <c r="A182" s="5090"/>
      <c r="B182" s="5092"/>
      <c r="C182" s="5090"/>
      <c r="D182" s="2277" t="s">
        <v>938</v>
      </c>
      <c r="E182" s="1576"/>
      <c r="F182" s="1577" t="s">
        <v>939</v>
      </c>
      <c r="G182" s="1578" t="s">
        <v>16</v>
      </c>
      <c r="H182" s="1579"/>
      <c r="I182" s="1579"/>
      <c r="J182" s="1576"/>
      <c r="K182" s="3926">
        <v>1</v>
      </c>
      <c r="L182" s="4188"/>
      <c r="M182" s="2048"/>
      <c r="N182" s="2048"/>
      <c r="O182" s="1924"/>
      <c r="P182" s="2172"/>
    </row>
    <row r="183" spans="1:16" ht="22" customHeight="1" x14ac:dyDescent="0.35">
      <c r="A183" s="5090"/>
      <c r="B183" s="5092"/>
      <c r="C183" s="5090"/>
      <c r="D183" s="2278" t="s">
        <v>940</v>
      </c>
      <c r="E183" s="1580"/>
      <c r="F183" s="1581" t="s">
        <v>941</v>
      </c>
      <c r="G183" s="1582" t="s">
        <v>16</v>
      </c>
      <c r="H183" s="1583"/>
      <c r="I183" s="1583"/>
      <c r="J183" s="1580"/>
      <c r="K183" s="3923">
        <v>1</v>
      </c>
      <c r="L183" s="4189"/>
      <c r="M183" s="2049"/>
      <c r="N183" s="2049"/>
      <c r="O183" s="1925"/>
      <c r="P183" s="2173"/>
    </row>
    <row r="184" spans="1:16" ht="22" customHeight="1" x14ac:dyDescent="0.35">
      <c r="A184" s="5090"/>
      <c r="B184" s="5092"/>
      <c r="C184" s="5090"/>
      <c r="D184" s="2278" t="s">
        <v>942</v>
      </c>
      <c r="E184" s="1580"/>
      <c r="F184" s="1581" t="s">
        <v>242</v>
      </c>
      <c r="G184" s="1582" t="s">
        <v>16</v>
      </c>
      <c r="H184" s="1583"/>
      <c r="I184" s="1583"/>
      <c r="J184" s="1580"/>
      <c r="K184" s="3923">
        <v>1</v>
      </c>
      <c r="L184" s="4189"/>
      <c r="M184" s="2049"/>
      <c r="N184" s="2049"/>
      <c r="O184" s="1925"/>
      <c r="P184" s="2173"/>
    </row>
    <row r="185" spans="1:16" ht="22" customHeight="1" x14ac:dyDescent="0.35">
      <c r="A185" s="5090"/>
      <c r="B185" s="5092"/>
      <c r="C185" s="5090"/>
      <c r="D185" s="2278" t="s">
        <v>943</v>
      </c>
      <c r="E185" s="1580"/>
      <c r="F185" s="1581" t="s">
        <v>261</v>
      </c>
      <c r="G185" s="1582" t="s">
        <v>16</v>
      </c>
      <c r="H185" s="1583"/>
      <c r="I185" s="1583"/>
      <c r="J185" s="1580"/>
      <c r="K185" s="3923">
        <v>1</v>
      </c>
      <c r="L185" s="4189"/>
      <c r="M185" s="2049"/>
      <c r="N185" s="2049"/>
      <c r="O185" s="1925"/>
      <c r="P185" s="2173"/>
    </row>
    <row r="186" spans="1:16" ht="22" customHeight="1" thickBot="1" x14ac:dyDescent="0.4">
      <c r="A186" s="5090"/>
      <c r="B186" s="5092"/>
      <c r="C186" s="5090"/>
      <c r="D186" s="2279" t="s">
        <v>944</v>
      </c>
      <c r="E186" s="1591"/>
      <c r="F186" s="1592" t="s">
        <v>945</v>
      </c>
      <c r="G186" s="1593" t="s">
        <v>16</v>
      </c>
      <c r="H186" s="1594"/>
      <c r="I186" s="1594"/>
      <c r="J186" s="1591"/>
      <c r="K186" s="4118">
        <v>1</v>
      </c>
      <c r="L186" s="4191"/>
      <c r="M186" s="2051"/>
      <c r="N186" s="2051"/>
      <c r="O186" s="1927"/>
      <c r="P186" s="2175"/>
    </row>
    <row r="187" spans="1:16" ht="22" customHeight="1" thickTop="1" thickBot="1" x14ac:dyDescent="0.4">
      <c r="A187" s="5090"/>
      <c r="B187" s="5092"/>
      <c r="C187" s="5094"/>
      <c r="D187" s="2280" t="s">
        <v>946</v>
      </c>
      <c r="E187" s="1596"/>
      <c r="F187" s="1597" t="s">
        <v>947</v>
      </c>
      <c r="G187" s="1598" t="s">
        <v>16</v>
      </c>
      <c r="H187" s="1595"/>
      <c r="I187" s="1595" t="str">
        <f>F181&amp;" + "&amp;F182&amp;" + "&amp;F183&amp;" + "&amp;F184&amp;" + "&amp;F185&amp;" + "&amp;F186</f>
        <v>FL + FM + FN + FO + FP + FQ</v>
      </c>
      <c r="J187" s="1596"/>
      <c r="K187" s="3920">
        <v>1</v>
      </c>
      <c r="L187" s="4192"/>
      <c r="M187" s="2052"/>
      <c r="N187" s="2052"/>
      <c r="O187" s="1928"/>
      <c r="P187" s="2176"/>
    </row>
    <row r="188" spans="1:16" ht="22" customHeight="1" x14ac:dyDescent="0.35">
      <c r="A188" s="5090"/>
      <c r="B188" s="5092"/>
      <c r="C188" s="5101" t="s">
        <v>948</v>
      </c>
      <c r="D188" s="2281" t="s">
        <v>949</v>
      </c>
      <c r="E188" s="1600"/>
      <c r="F188" s="1601" t="s">
        <v>950</v>
      </c>
      <c r="G188" s="1602" t="s">
        <v>16</v>
      </c>
      <c r="H188" s="1599"/>
      <c r="I188" s="1599"/>
      <c r="J188" s="1600"/>
      <c r="K188" s="4119">
        <v>1</v>
      </c>
      <c r="L188" s="4193"/>
      <c r="M188" s="2053"/>
      <c r="N188" s="2053"/>
      <c r="O188" s="1929"/>
      <c r="P188" s="2177"/>
    </row>
    <row r="189" spans="1:16" ht="22" customHeight="1" x14ac:dyDescent="0.35">
      <c r="A189" s="5090"/>
      <c r="B189" s="5092"/>
      <c r="C189" s="5102"/>
      <c r="D189" s="2278" t="s">
        <v>951</v>
      </c>
      <c r="E189" s="1580"/>
      <c r="F189" s="1581" t="s">
        <v>952</v>
      </c>
      <c r="G189" s="1582" t="s">
        <v>16</v>
      </c>
      <c r="H189" s="1583"/>
      <c r="I189" s="1583"/>
      <c r="J189" s="1580"/>
      <c r="K189" s="3923">
        <v>1</v>
      </c>
      <c r="L189" s="4189"/>
      <c r="M189" s="2049"/>
      <c r="N189" s="2049"/>
      <c r="O189" s="1925"/>
      <c r="P189" s="2173"/>
    </row>
    <row r="190" spans="1:16" ht="22" customHeight="1" x14ac:dyDescent="0.35">
      <c r="A190" s="5090"/>
      <c r="B190" s="5092"/>
      <c r="C190" s="5102"/>
      <c r="D190" s="2278" t="s">
        <v>953</v>
      </c>
      <c r="E190" s="1580"/>
      <c r="F190" s="1581" t="s">
        <v>954</v>
      </c>
      <c r="G190" s="1582" t="s">
        <v>16</v>
      </c>
      <c r="H190" s="1583"/>
      <c r="I190" s="1583"/>
      <c r="J190" s="1580"/>
      <c r="K190" s="3923">
        <v>1</v>
      </c>
      <c r="L190" s="4189"/>
      <c r="M190" s="2049"/>
      <c r="N190" s="2049"/>
      <c r="O190" s="1925"/>
      <c r="P190" s="2173"/>
    </row>
    <row r="191" spans="1:16" ht="22" customHeight="1" x14ac:dyDescent="0.35">
      <c r="A191" s="5090"/>
      <c r="B191" s="5092"/>
      <c r="C191" s="5102"/>
      <c r="D191" s="2278" t="s">
        <v>955</v>
      </c>
      <c r="E191" s="1580"/>
      <c r="F191" s="1581" t="s">
        <v>956</v>
      </c>
      <c r="G191" s="1582" t="s">
        <v>16</v>
      </c>
      <c r="H191" s="1583"/>
      <c r="I191" s="1583"/>
      <c r="J191" s="1580"/>
      <c r="K191" s="3923">
        <v>1</v>
      </c>
      <c r="L191" s="4189"/>
      <c r="M191" s="2049"/>
      <c r="N191" s="2049"/>
      <c r="O191" s="1925"/>
      <c r="P191" s="2173"/>
    </row>
    <row r="192" spans="1:16" ht="22" customHeight="1" x14ac:dyDescent="0.35">
      <c r="A192" s="5090"/>
      <c r="B192" s="5092"/>
      <c r="C192" s="5102"/>
      <c r="D192" s="2278" t="s">
        <v>957</v>
      </c>
      <c r="E192" s="1580"/>
      <c r="F192" s="1581" t="s">
        <v>235</v>
      </c>
      <c r="G192" s="1582" t="s">
        <v>16</v>
      </c>
      <c r="H192" s="1583"/>
      <c r="I192" s="1583"/>
      <c r="J192" s="1580"/>
      <c r="K192" s="3923">
        <v>1</v>
      </c>
      <c r="L192" s="4189"/>
      <c r="M192" s="2049"/>
      <c r="N192" s="2049"/>
      <c r="O192" s="1925"/>
      <c r="P192" s="2173"/>
    </row>
    <row r="193" spans="1:16" ht="22" customHeight="1" x14ac:dyDescent="0.35">
      <c r="A193" s="5090"/>
      <c r="B193" s="5092"/>
      <c r="C193" s="5102"/>
      <c r="D193" s="2278" t="s">
        <v>958</v>
      </c>
      <c r="E193" s="1580"/>
      <c r="F193" s="1581" t="s">
        <v>247</v>
      </c>
      <c r="G193" s="1582" t="s">
        <v>16</v>
      </c>
      <c r="H193" s="1583"/>
      <c r="I193" s="1583"/>
      <c r="J193" s="1580"/>
      <c r="K193" s="3923">
        <v>1</v>
      </c>
      <c r="L193" s="4189"/>
      <c r="M193" s="2049"/>
      <c r="N193" s="2049"/>
      <c r="O193" s="1925"/>
      <c r="P193" s="2173"/>
    </row>
    <row r="194" spans="1:16" ht="22" customHeight="1" x14ac:dyDescent="0.35">
      <c r="A194" s="5090"/>
      <c r="B194" s="5092"/>
      <c r="C194" s="5102"/>
      <c r="D194" s="2278" t="s">
        <v>959</v>
      </c>
      <c r="E194" s="1580"/>
      <c r="F194" s="1581" t="s">
        <v>960</v>
      </c>
      <c r="G194" s="1582" t="s">
        <v>16</v>
      </c>
      <c r="H194" s="1583"/>
      <c r="I194" s="1583"/>
      <c r="J194" s="1580"/>
      <c r="K194" s="3923">
        <v>1</v>
      </c>
      <c r="L194" s="4189"/>
      <c r="M194" s="2049"/>
      <c r="N194" s="2049"/>
      <c r="O194" s="1925"/>
      <c r="P194" s="2173"/>
    </row>
    <row r="195" spans="1:16" ht="22" customHeight="1" x14ac:dyDescent="0.35">
      <c r="A195" s="5090"/>
      <c r="B195" s="5092"/>
      <c r="C195" s="5102"/>
      <c r="D195" s="2282" t="s">
        <v>961</v>
      </c>
      <c r="E195" s="1584"/>
      <c r="F195" s="1585" t="s">
        <v>962</v>
      </c>
      <c r="G195" s="1586" t="s">
        <v>16</v>
      </c>
      <c r="H195" s="1587"/>
      <c r="I195" s="1587"/>
      <c r="J195" s="1584"/>
      <c r="K195" s="3924">
        <v>1</v>
      </c>
      <c r="L195" s="4190"/>
      <c r="M195" s="2050"/>
      <c r="N195" s="2050"/>
      <c r="O195" s="1926"/>
      <c r="P195" s="2174"/>
    </row>
    <row r="196" spans="1:16" ht="22" customHeight="1" x14ac:dyDescent="0.35">
      <c r="A196" s="5090"/>
      <c r="B196" s="5092"/>
      <c r="C196" s="5102"/>
      <c r="D196" s="3175" t="s">
        <v>963</v>
      </c>
      <c r="E196" s="1588"/>
      <c r="F196" s="1603" t="s">
        <v>512</v>
      </c>
      <c r="G196" s="1589" t="s">
        <v>16</v>
      </c>
      <c r="H196" s="1590"/>
      <c r="I196" s="1590"/>
      <c r="J196" s="1588"/>
      <c r="K196" s="3922">
        <v>1</v>
      </c>
      <c r="L196" s="4194"/>
      <c r="M196" s="2054"/>
      <c r="N196" s="2054"/>
      <c r="O196" s="1930"/>
      <c r="P196" s="2178"/>
    </row>
    <row r="197" spans="1:16" ht="22" hidden="1" customHeight="1" x14ac:dyDescent="0.35">
      <c r="A197" s="5090"/>
      <c r="B197" s="5092"/>
      <c r="C197" s="5102"/>
      <c r="D197" s="2283" t="s">
        <v>964</v>
      </c>
      <c r="E197" s="1604"/>
      <c r="F197" s="1605" t="s">
        <v>965</v>
      </c>
      <c r="G197" s="1606"/>
      <c r="H197" s="1607"/>
      <c r="I197" s="1607"/>
      <c r="J197" s="1604"/>
      <c r="K197" s="1878">
        <v>1</v>
      </c>
      <c r="L197" s="4195"/>
      <c r="M197" s="2055"/>
      <c r="N197" s="2055"/>
      <c r="O197" s="1931"/>
      <c r="P197" s="2179"/>
    </row>
    <row r="198" spans="1:16" ht="22" customHeight="1" x14ac:dyDescent="0.35">
      <c r="A198" s="5090"/>
      <c r="B198" s="5092"/>
      <c r="C198" s="5102"/>
      <c r="D198" s="2278" t="s">
        <v>966</v>
      </c>
      <c r="E198" s="1580"/>
      <c r="F198" s="1581" t="s">
        <v>967</v>
      </c>
      <c r="G198" s="1582" t="s">
        <v>16</v>
      </c>
      <c r="H198" s="1583"/>
      <c r="I198" s="1583"/>
      <c r="J198" s="1580"/>
      <c r="K198" s="3923">
        <v>1</v>
      </c>
      <c r="L198" s="4189"/>
      <c r="M198" s="2049"/>
      <c r="N198" s="2049"/>
      <c r="O198" s="1925"/>
      <c r="P198" s="2173"/>
    </row>
    <row r="199" spans="1:16" ht="22" customHeight="1" x14ac:dyDescent="0.35">
      <c r="A199" s="5090"/>
      <c r="B199" s="5092"/>
      <c r="C199" s="5102"/>
      <c r="D199" s="2278" t="s">
        <v>968</v>
      </c>
      <c r="E199" s="1580"/>
      <c r="F199" s="1581" t="s">
        <v>969</v>
      </c>
      <c r="G199" s="1582" t="s">
        <v>16</v>
      </c>
      <c r="H199" s="1583"/>
      <c r="I199" s="1583"/>
      <c r="J199" s="1580"/>
      <c r="K199" s="3923">
        <v>1</v>
      </c>
      <c r="L199" s="4189"/>
      <c r="M199" s="2049"/>
      <c r="N199" s="2049"/>
      <c r="O199" s="1925"/>
      <c r="P199" s="2173"/>
    </row>
    <row r="200" spans="1:16" ht="22" customHeight="1" x14ac:dyDescent="0.35">
      <c r="A200" s="5090"/>
      <c r="B200" s="5092"/>
      <c r="C200" s="5102"/>
      <c r="D200" s="2282" t="s">
        <v>970</v>
      </c>
      <c r="E200" s="1584"/>
      <c r="F200" s="1585" t="s">
        <v>971</v>
      </c>
      <c r="G200" s="1586" t="s">
        <v>16</v>
      </c>
      <c r="H200" s="1587"/>
      <c r="I200" s="1587"/>
      <c r="J200" s="1584"/>
      <c r="K200" s="3924">
        <v>1</v>
      </c>
      <c r="L200" s="4190"/>
      <c r="M200" s="2050"/>
      <c r="N200" s="2050"/>
      <c r="O200" s="1926"/>
      <c r="P200" s="2174"/>
    </row>
    <row r="201" spans="1:16" ht="22" customHeight="1" thickBot="1" x14ac:dyDescent="0.4">
      <c r="A201" s="5090"/>
      <c r="B201" s="5092"/>
      <c r="C201" s="5102"/>
      <c r="D201" s="2284" t="s">
        <v>972</v>
      </c>
      <c r="E201" s="1609"/>
      <c r="F201" s="1610" t="s">
        <v>973</v>
      </c>
      <c r="G201" s="1611" t="s">
        <v>16</v>
      </c>
      <c r="H201" s="1608"/>
      <c r="I201" s="1608"/>
      <c r="J201" s="1609"/>
      <c r="K201" s="4120">
        <v>1</v>
      </c>
      <c r="L201" s="4196"/>
      <c r="M201" s="2056"/>
      <c r="N201" s="2056"/>
      <c r="O201" s="1932"/>
      <c r="P201" s="2180"/>
    </row>
    <row r="202" spans="1:16" ht="22" customHeight="1" thickTop="1" thickBot="1" x14ac:dyDescent="0.4">
      <c r="A202" s="5090"/>
      <c r="B202" s="5092"/>
      <c r="C202" s="5103"/>
      <c r="D202" s="2280" t="s">
        <v>974</v>
      </c>
      <c r="E202" s="1596"/>
      <c r="F202" s="1597" t="s">
        <v>975</v>
      </c>
      <c r="G202" s="1598" t="s">
        <v>16</v>
      </c>
      <c r="H202" s="1595"/>
      <c r="I202" s="1595" t="str">
        <f>F188&amp;" + "&amp;F189&amp;" + "&amp;F190&amp;" + "&amp;F191&amp;" + "&amp;F192&amp;" + "&amp;F193&amp;" + "&amp;F194&amp;" + "&amp;F195&amp;" + "&amp;F196&amp;" + "&amp;F198&amp;" + "&amp;F199&amp;" + "&amp;F200&amp;" + "&amp;F201</f>
        <v>FS + FT + FU + FV + FW + FX + FY + FZ + GA + GB + GC + GD + GE</v>
      </c>
      <c r="J202" s="1596"/>
      <c r="K202" s="3920">
        <v>1</v>
      </c>
      <c r="L202" s="4192"/>
      <c r="M202" s="2052"/>
      <c r="N202" s="2052"/>
      <c r="O202" s="1928"/>
      <c r="P202" s="2176"/>
    </row>
    <row r="203" spans="1:16" ht="22" customHeight="1" thickBot="1" x14ac:dyDescent="0.4">
      <c r="A203" s="5090"/>
      <c r="B203" s="5093"/>
      <c r="C203" s="2324" t="s">
        <v>976</v>
      </c>
      <c r="D203" s="2285" t="s">
        <v>977</v>
      </c>
      <c r="E203" s="1613"/>
      <c r="F203" s="1614" t="s">
        <v>267</v>
      </c>
      <c r="G203" s="1615" t="s">
        <v>16</v>
      </c>
      <c r="H203" s="1612"/>
      <c r="I203" s="1612" t="str">
        <f>F187&amp;" - "&amp;F202</f>
        <v>FR - GF</v>
      </c>
      <c r="J203" s="1613"/>
      <c r="K203" s="3929">
        <v>1</v>
      </c>
      <c r="L203" s="4197"/>
      <c r="M203" s="2057"/>
      <c r="N203" s="2057"/>
      <c r="O203" s="1933"/>
      <c r="P203" s="2181"/>
    </row>
    <row r="204" spans="1:16" ht="22" customHeight="1" thickTop="1" x14ac:dyDescent="0.35">
      <c r="A204" s="5090"/>
      <c r="B204" s="5109" t="s">
        <v>978</v>
      </c>
      <c r="C204" s="5111"/>
      <c r="D204" s="2286" t="s">
        <v>979</v>
      </c>
      <c r="E204" s="1617"/>
      <c r="F204" s="1618" t="s">
        <v>980</v>
      </c>
      <c r="G204" s="1619" t="s">
        <v>16</v>
      </c>
      <c r="H204" s="1616"/>
      <c r="I204" s="1616"/>
      <c r="J204" s="1617"/>
      <c r="K204" s="4121">
        <v>1</v>
      </c>
      <c r="L204" s="4198"/>
      <c r="M204" s="2058"/>
      <c r="N204" s="2058"/>
      <c r="O204" s="1934"/>
      <c r="P204" s="2182"/>
    </row>
    <row r="205" spans="1:16" ht="22" customHeight="1" thickBot="1" x14ac:dyDescent="0.4">
      <c r="A205" s="5090"/>
      <c r="B205" s="5110"/>
      <c r="C205" s="5112"/>
      <c r="D205" s="2287" t="s">
        <v>981</v>
      </c>
      <c r="E205" s="1621"/>
      <c r="F205" s="1622" t="s">
        <v>982</v>
      </c>
      <c r="G205" s="1623" t="s">
        <v>16</v>
      </c>
      <c r="H205" s="1620"/>
      <c r="I205" s="1620"/>
      <c r="J205" s="1621"/>
      <c r="K205" s="4122">
        <v>1</v>
      </c>
      <c r="L205" s="4199"/>
      <c r="M205" s="2059"/>
      <c r="N205" s="2059"/>
      <c r="O205" s="1935"/>
      <c r="P205" s="2183"/>
    </row>
    <row r="206" spans="1:16" ht="22" customHeight="1" thickTop="1" x14ac:dyDescent="0.35">
      <c r="A206" s="5090"/>
      <c r="B206" s="5104" t="s">
        <v>275</v>
      </c>
      <c r="C206" s="5105" t="s">
        <v>983</v>
      </c>
      <c r="D206" s="2286" t="s">
        <v>984</v>
      </c>
      <c r="E206" s="1617"/>
      <c r="F206" s="1618" t="s">
        <v>985</v>
      </c>
      <c r="G206" s="1619" t="s">
        <v>16</v>
      </c>
      <c r="H206" s="1616"/>
      <c r="I206" s="1616"/>
      <c r="J206" s="1617"/>
      <c r="K206" s="4121">
        <v>1</v>
      </c>
      <c r="L206" s="4198"/>
      <c r="M206" s="2058"/>
      <c r="N206" s="2058"/>
      <c r="O206" s="1934"/>
      <c r="P206" s="2182"/>
    </row>
    <row r="207" spans="1:16" ht="22" customHeight="1" x14ac:dyDescent="0.35">
      <c r="A207" s="5090"/>
      <c r="B207" s="5092"/>
      <c r="C207" s="5090"/>
      <c r="D207" s="2278" t="s">
        <v>986</v>
      </c>
      <c r="E207" s="1580"/>
      <c r="F207" s="1581" t="s">
        <v>987</v>
      </c>
      <c r="G207" s="1582" t="s">
        <v>16</v>
      </c>
      <c r="H207" s="1583"/>
      <c r="I207" s="1583"/>
      <c r="J207" s="1580"/>
      <c r="K207" s="3923">
        <v>1</v>
      </c>
      <c r="L207" s="4189"/>
      <c r="M207" s="2049"/>
      <c r="N207" s="2049"/>
      <c r="O207" s="1925"/>
      <c r="P207" s="2173"/>
    </row>
    <row r="208" spans="1:16" ht="22" customHeight="1" x14ac:dyDescent="0.35">
      <c r="A208" s="5090"/>
      <c r="B208" s="5092"/>
      <c r="C208" s="5090"/>
      <c r="D208" s="2278" t="s">
        <v>988</v>
      </c>
      <c r="E208" s="1580"/>
      <c r="F208" s="1581" t="s">
        <v>278</v>
      </c>
      <c r="G208" s="1582" t="s">
        <v>16</v>
      </c>
      <c r="H208" s="1583"/>
      <c r="I208" s="1583"/>
      <c r="J208" s="1580"/>
      <c r="K208" s="3923">
        <v>1</v>
      </c>
      <c r="L208" s="4189"/>
      <c r="M208" s="2049"/>
      <c r="N208" s="2049"/>
      <c r="O208" s="1925"/>
      <c r="P208" s="2173"/>
    </row>
    <row r="209" spans="1:16" ht="22" customHeight="1" x14ac:dyDescent="0.35">
      <c r="A209" s="5090"/>
      <c r="B209" s="5092"/>
      <c r="C209" s="5090"/>
      <c r="D209" s="2278" t="s">
        <v>989</v>
      </c>
      <c r="E209" s="1580"/>
      <c r="F209" s="1581" t="s">
        <v>282</v>
      </c>
      <c r="G209" s="1582" t="s">
        <v>16</v>
      </c>
      <c r="H209" s="1583"/>
      <c r="I209" s="1583"/>
      <c r="J209" s="1580"/>
      <c r="K209" s="3923">
        <v>1</v>
      </c>
      <c r="L209" s="4189"/>
      <c r="M209" s="2049"/>
      <c r="N209" s="2049"/>
      <c r="O209" s="1925"/>
      <c r="P209" s="2173"/>
    </row>
    <row r="210" spans="1:16" ht="22" customHeight="1" x14ac:dyDescent="0.35">
      <c r="A210" s="5090"/>
      <c r="B210" s="5092"/>
      <c r="C210" s="5090"/>
      <c r="D210" s="2278" t="s">
        <v>990</v>
      </c>
      <c r="E210" s="1580"/>
      <c r="F210" s="1581" t="s">
        <v>991</v>
      </c>
      <c r="G210" s="1582" t="s">
        <v>16</v>
      </c>
      <c r="H210" s="1583"/>
      <c r="I210" s="1583"/>
      <c r="J210" s="1580"/>
      <c r="K210" s="3923">
        <v>1</v>
      </c>
      <c r="L210" s="4189"/>
      <c r="M210" s="2049"/>
      <c r="N210" s="2049"/>
      <c r="O210" s="1925"/>
      <c r="P210" s="2173"/>
    </row>
    <row r="211" spans="1:16" ht="22" customHeight="1" thickBot="1" x14ac:dyDescent="0.4">
      <c r="A211" s="5090"/>
      <c r="B211" s="5092"/>
      <c r="C211" s="5090"/>
      <c r="D211" s="2279" t="s">
        <v>992</v>
      </c>
      <c r="E211" s="1591"/>
      <c r="F211" s="1592" t="s">
        <v>993</v>
      </c>
      <c r="G211" s="1593" t="s">
        <v>16</v>
      </c>
      <c r="H211" s="1594"/>
      <c r="I211" s="1594"/>
      <c r="J211" s="1591"/>
      <c r="K211" s="4118">
        <v>1</v>
      </c>
      <c r="L211" s="4191"/>
      <c r="M211" s="2051"/>
      <c r="N211" s="2051"/>
      <c r="O211" s="1927"/>
      <c r="P211" s="2175"/>
    </row>
    <row r="212" spans="1:16" ht="22" customHeight="1" thickTop="1" thickBot="1" x14ac:dyDescent="0.4">
      <c r="A212" s="5090"/>
      <c r="B212" s="5092"/>
      <c r="C212" s="5094"/>
      <c r="D212" s="2280" t="s">
        <v>994</v>
      </c>
      <c r="E212" s="1596"/>
      <c r="F212" s="1597" t="s">
        <v>995</v>
      </c>
      <c r="G212" s="1598" t="s">
        <v>16</v>
      </c>
      <c r="H212" s="1595"/>
      <c r="I212" s="1595" t="str">
        <f>F206&amp;" + "&amp;F207&amp;" + "&amp;F208&amp;" + "&amp;F209&amp;" + "&amp;F210&amp;" + "&amp;F211</f>
        <v>GJ + GK + GL + GM + GN + GO</v>
      </c>
      <c r="J212" s="1596"/>
      <c r="K212" s="3920">
        <v>1</v>
      </c>
      <c r="L212" s="4192"/>
      <c r="M212" s="2052"/>
      <c r="N212" s="2052"/>
      <c r="O212" s="1928"/>
      <c r="P212" s="2176"/>
    </row>
    <row r="213" spans="1:16" ht="22" customHeight="1" x14ac:dyDescent="0.35">
      <c r="A213" s="5090"/>
      <c r="B213" s="5092"/>
      <c r="C213" s="5090" t="s">
        <v>996</v>
      </c>
      <c r="D213" s="2277" t="s">
        <v>997</v>
      </c>
      <c r="E213" s="1576"/>
      <c r="F213" s="1577" t="s">
        <v>289</v>
      </c>
      <c r="G213" s="1578" t="s">
        <v>16</v>
      </c>
      <c r="H213" s="1579"/>
      <c r="I213" s="1579"/>
      <c r="J213" s="1576"/>
      <c r="K213" s="3926">
        <v>1</v>
      </c>
      <c r="L213" s="4188"/>
      <c r="M213" s="2048"/>
      <c r="N213" s="2048"/>
      <c r="O213" s="1924"/>
      <c r="P213" s="2172"/>
    </row>
    <row r="214" spans="1:16" ht="22" customHeight="1" x14ac:dyDescent="0.35">
      <c r="A214" s="5090"/>
      <c r="B214" s="5092"/>
      <c r="C214" s="5090"/>
      <c r="D214" s="2278" t="s">
        <v>998</v>
      </c>
      <c r="E214" s="1580"/>
      <c r="F214" s="1581" t="s">
        <v>285</v>
      </c>
      <c r="G214" s="1582" t="s">
        <v>16</v>
      </c>
      <c r="H214" s="1583"/>
      <c r="I214" s="1583"/>
      <c r="J214" s="1580"/>
      <c r="K214" s="3923">
        <v>1</v>
      </c>
      <c r="L214" s="4189"/>
      <c r="M214" s="2049"/>
      <c r="N214" s="2049"/>
      <c r="O214" s="1925"/>
      <c r="P214" s="2173"/>
    </row>
    <row r="215" spans="1:16" ht="22" customHeight="1" x14ac:dyDescent="0.35">
      <c r="A215" s="5090"/>
      <c r="B215" s="5092"/>
      <c r="C215" s="5090"/>
      <c r="D215" s="2278" t="s">
        <v>999</v>
      </c>
      <c r="E215" s="1580"/>
      <c r="F215" s="1581" t="s">
        <v>1000</v>
      </c>
      <c r="G215" s="1582" t="s">
        <v>16</v>
      </c>
      <c r="H215" s="1583"/>
      <c r="I215" s="1583"/>
      <c r="J215" s="1580"/>
      <c r="K215" s="3923">
        <v>1</v>
      </c>
      <c r="L215" s="4189"/>
      <c r="M215" s="2049"/>
      <c r="N215" s="2049"/>
      <c r="O215" s="1925"/>
      <c r="P215" s="2173"/>
    </row>
    <row r="216" spans="1:16" ht="22" customHeight="1" thickBot="1" x14ac:dyDescent="0.4">
      <c r="A216" s="5090"/>
      <c r="B216" s="5092"/>
      <c r="C216" s="5090"/>
      <c r="D216" s="2279" t="s">
        <v>1001</v>
      </c>
      <c r="E216" s="1591"/>
      <c r="F216" s="1592" t="s">
        <v>1002</v>
      </c>
      <c r="G216" s="1593" t="s">
        <v>16</v>
      </c>
      <c r="H216" s="1594"/>
      <c r="I216" s="1594"/>
      <c r="J216" s="1591"/>
      <c r="K216" s="4118">
        <v>1</v>
      </c>
      <c r="L216" s="4191"/>
      <c r="M216" s="2051"/>
      <c r="N216" s="2051"/>
      <c r="O216" s="1927"/>
      <c r="P216" s="2175"/>
    </row>
    <row r="217" spans="1:16" ht="22" customHeight="1" thickTop="1" thickBot="1" x14ac:dyDescent="0.4">
      <c r="A217" s="5090"/>
      <c r="B217" s="5092"/>
      <c r="C217" s="5094"/>
      <c r="D217" s="2280" t="s">
        <v>1003</v>
      </c>
      <c r="E217" s="1596"/>
      <c r="F217" s="1597" t="s">
        <v>1004</v>
      </c>
      <c r="G217" s="1598" t="s">
        <v>16</v>
      </c>
      <c r="H217" s="1595"/>
      <c r="I217" s="1595" t="str">
        <f>F213&amp;" + "&amp;F214&amp;" + "&amp;F215&amp;" + "&amp;F216</f>
        <v>GQ + GR + GS + GT</v>
      </c>
      <c r="J217" s="1596"/>
      <c r="K217" s="3920">
        <v>1</v>
      </c>
      <c r="L217" s="4192"/>
      <c r="M217" s="2052"/>
      <c r="N217" s="2052"/>
      <c r="O217" s="1928"/>
      <c r="P217" s="2176"/>
    </row>
    <row r="218" spans="1:16" ht="22" customHeight="1" thickBot="1" x14ac:dyDescent="0.4">
      <c r="A218" s="5090"/>
      <c r="B218" s="5093"/>
      <c r="C218" s="2325" t="s">
        <v>1005</v>
      </c>
      <c r="D218" s="2288" t="s">
        <v>1006</v>
      </c>
      <c r="E218" s="1625"/>
      <c r="F218" s="1626" t="s">
        <v>292</v>
      </c>
      <c r="G218" s="1627" t="s">
        <v>16</v>
      </c>
      <c r="H218" s="1624"/>
      <c r="I218" s="1624" t="str">
        <f>F212&amp;" - "&amp;F217</f>
        <v>GP - GU</v>
      </c>
      <c r="J218" s="1625"/>
      <c r="K218" s="4123">
        <v>1</v>
      </c>
      <c r="L218" s="4200"/>
      <c r="M218" s="2060"/>
      <c r="N218" s="2060"/>
      <c r="O218" s="1936"/>
      <c r="P218" s="2184"/>
    </row>
    <row r="219" spans="1:16" ht="22" customHeight="1" thickTop="1" thickBot="1" x14ac:dyDescent="0.4">
      <c r="A219" s="5090"/>
      <c r="B219" s="5113" t="s">
        <v>1007</v>
      </c>
      <c r="C219" s="5114"/>
      <c r="D219" s="2289" t="s">
        <v>1008</v>
      </c>
      <c r="E219" s="1629"/>
      <c r="F219" s="1630" t="s">
        <v>295</v>
      </c>
      <c r="G219" s="1631" t="s">
        <v>16</v>
      </c>
      <c r="H219" s="1628"/>
      <c r="I219" s="1628" t="str">
        <f>F203&amp;" + "&amp;F204&amp;" - "&amp;F205&amp;" + "&amp;F218</f>
        <v>GG + GH - GI + GV</v>
      </c>
      <c r="J219" s="1629"/>
      <c r="K219" s="4124">
        <v>1</v>
      </c>
      <c r="L219" s="4201"/>
      <c r="M219" s="2061"/>
      <c r="N219" s="2061"/>
      <c r="O219" s="1937"/>
      <c r="P219" s="2185"/>
    </row>
    <row r="220" spans="1:16" ht="22" customHeight="1" thickTop="1" x14ac:dyDescent="0.35">
      <c r="A220" s="5090"/>
      <c r="B220" s="5104" t="s">
        <v>298</v>
      </c>
      <c r="C220" s="5105" t="s">
        <v>1009</v>
      </c>
      <c r="D220" s="2286" t="s">
        <v>300</v>
      </c>
      <c r="E220" s="1617"/>
      <c r="F220" s="1618" t="s">
        <v>301</v>
      </c>
      <c r="G220" s="1619" t="s">
        <v>16</v>
      </c>
      <c r="H220" s="1616"/>
      <c r="I220" s="1616"/>
      <c r="J220" s="1617"/>
      <c r="K220" s="4121">
        <v>1</v>
      </c>
      <c r="L220" s="4198"/>
      <c r="M220" s="2058"/>
      <c r="N220" s="2058"/>
      <c r="O220" s="1934"/>
      <c r="P220" s="2182"/>
    </row>
    <row r="221" spans="1:16" ht="22" customHeight="1" x14ac:dyDescent="0.35">
      <c r="A221" s="5090"/>
      <c r="B221" s="5092"/>
      <c r="C221" s="5090"/>
      <c r="D221" s="2278" t="s">
        <v>1010</v>
      </c>
      <c r="E221" s="1580"/>
      <c r="F221" s="1581" t="s">
        <v>303</v>
      </c>
      <c r="G221" s="1582" t="s">
        <v>16</v>
      </c>
      <c r="H221" s="1583"/>
      <c r="I221" s="1583"/>
      <c r="J221" s="1580"/>
      <c r="K221" s="3923">
        <v>1</v>
      </c>
      <c r="L221" s="4189"/>
      <c r="M221" s="2049"/>
      <c r="N221" s="2049"/>
      <c r="O221" s="1925"/>
      <c r="P221" s="2173"/>
    </row>
    <row r="222" spans="1:16" ht="22" customHeight="1" thickBot="1" x14ac:dyDescent="0.4">
      <c r="A222" s="5090"/>
      <c r="B222" s="5092"/>
      <c r="C222" s="5090"/>
      <c r="D222" s="2279" t="s">
        <v>304</v>
      </c>
      <c r="E222" s="1591"/>
      <c r="F222" s="1592" t="s">
        <v>305</v>
      </c>
      <c r="G222" s="1593" t="s">
        <v>16</v>
      </c>
      <c r="H222" s="1594"/>
      <c r="I222" s="1594"/>
      <c r="J222" s="1591"/>
      <c r="K222" s="4118">
        <v>1</v>
      </c>
      <c r="L222" s="4191"/>
      <c r="M222" s="2051"/>
      <c r="N222" s="2051"/>
      <c r="O222" s="1927"/>
      <c r="P222" s="2175"/>
    </row>
    <row r="223" spans="1:16" ht="22" customHeight="1" thickTop="1" thickBot="1" x14ac:dyDescent="0.4">
      <c r="A223" s="5090"/>
      <c r="B223" s="5092"/>
      <c r="C223" s="5094"/>
      <c r="D223" s="2280" t="s">
        <v>1011</v>
      </c>
      <c r="E223" s="1596"/>
      <c r="F223" s="1597" t="s">
        <v>1012</v>
      </c>
      <c r="G223" s="1598" t="s">
        <v>16</v>
      </c>
      <c r="H223" s="1595"/>
      <c r="I223" s="1595" t="str">
        <f>F220&amp;" + "&amp;F221&amp;" + "&amp;F222</f>
        <v>HA + HB + HC</v>
      </c>
      <c r="J223" s="1596"/>
      <c r="K223" s="3920">
        <v>1</v>
      </c>
      <c r="L223" s="4192"/>
      <c r="M223" s="2052"/>
      <c r="N223" s="2052"/>
      <c r="O223" s="1928"/>
      <c r="P223" s="2176"/>
    </row>
    <row r="224" spans="1:16" ht="22" customHeight="1" x14ac:dyDescent="0.35">
      <c r="A224" s="5090"/>
      <c r="B224" s="5092"/>
      <c r="C224" s="5106" t="s">
        <v>1013</v>
      </c>
      <c r="D224" s="2281" t="s">
        <v>1014</v>
      </c>
      <c r="E224" s="1600"/>
      <c r="F224" s="1601" t="s">
        <v>308</v>
      </c>
      <c r="G224" s="1602" t="s">
        <v>16</v>
      </c>
      <c r="H224" s="1599"/>
      <c r="I224" s="1599"/>
      <c r="J224" s="1600"/>
      <c r="K224" s="4119">
        <v>1</v>
      </c>
      <c r="L224" s="4193"/>
      <c r="M224" s="2053"/>
      <c r="N224" s="2053"/>
      <c r="O224" s="1929"/>
      <c r="P224" s="2177"/>
    </row>
    <row r="225" spans="1:16" ht="22" customHeight="1" x14ac:dyDescent="0.35">
      <c r="A225" s="5090"/>
      <c r="B225" s="5092"/>
      <c r="C225" s="5090"/>
      <c r="D225" s="2278" t="s">
        <v>1015</v>
      </c>
      <c r="E225" s="1580"/>
      <c r="F225" s="1581" t="s">
        <v>310</v>
      </c>
      <c r="G225" s="1582" t="s">
        <v>16</v>
      </c>
      <c r="H225" s="1583"/>
      <c r="I225" s="1583"/>
      <c r="J225" s="1580"/>
      <c r="K225" s="3923">
        <v>1</v>
      </c>
      <c r="L225" s="4189"/>
      <c r="M225" s="2049"/>
      <c r="N225" s="2049"/>
      <c r="O225" s="1925"/>
      <c r="P225" s="2173"/>
    </row>
    <row r="226" spans="1:16" ht="22" customHeight="1" thickBot="1" x14ac:dyDescent="0.4">
      <c r="A226" s="5090"/>
      <c r="B226" s="5092"/>
      <c r="C226" s="5090"/>
      <c r="D226" s="2279" t="s">
        <v>1016</v>
      </c>
      <c r="E226" s="1591"/>
      <c r="F226" s="1592" t="s">
        <v>312</v>
      </c>
      <c r="G226" s="1593" t="s">
        <v>16</v>
      </c>
      <c r="H226" s="1594"/>
      <c r="I226" s="1594"/>
      <c r="J226" s="1591"/>
      <c r="K226" s="4118">
        <v>1</v>
      </c>
      <c r="L226" s="4191"/>
      <c r="M226" s="2051"/>
      <c r="N226" s="2051"/>
      <c r="O226" s="1927"/>
      <c r="P226" s="2175"/>
    </row>
    <row r="227" spans="1:16" ht="22" customHeight="1" thickTop="1" thickBot="1" x14ac:dyDescent="0.4">
      <c r="A227" s="5090"/>
      <c r="B227" s="5092"/>
      <c r="C227" s="5094"/>
      <c r="D227" s="2280" t="s">
        <v>1017</v>
      </c>
      <c r="E227" s="1596"/>
      <c r="F227" s="1597" t="s">
        <v>315</v>
      </c>
      <c r="G227" s="1598" t="s">
        <v>16</v>
      </c>
      <c r="H227" s="1595"/>
      <c r="I227" s="1595" t="str">
        <f>F224&amp;" + "&amp;F225&amp;" + "&amp;F226</f>
        <v>HE + HF + HG</v>
      </c>
      <c r="J227" s="1596"/>
      <c r="K227" s="3920">
        <v>1</v>
      </c>
      <c r="L227" s="4192"/>
      <c r="M227" s="2052"/>
      <c r="N227" s="2052"/>
      <c r="O227" s="1928"/>
      <c r="P227" s="2176"/>
    </row>
    <row r="228" spans="1:16" ht="22" customHeight="1" thickBot="1" x14ac:dyDescent="0.4">
      <c r="A228" s="5090"/>
      <c r="B228" s="5092"/>
      <c r="C228" s="2324" t="s">
        <v>1018</v>
      </c>
      <c r="D228" s="2285" t="s">
        <v>1019</v>
      </c>
      <c r="E228" s="1613"/>
      <c r="F228" s="1614" t="s">
        <v>1020</v>
      </c>
      <c r="G228" s="1615" t="s">
        <v>16</v>
      </c>
      <c r="H228" s="1612"/>
      <c r="I228" s="1612" t="str">
        <f>F223&amp;" - "&amp;F227</f>
        <v>HD - HH</v>
      </c>
      <c r="J228" s="1613"/>
      <c r="K228" s="3929">
        <v>1</v>
      </c>
      <c r="L228" s="4197"/>
      <c r="M228" s="2057"/>
      <c r="N228" s="2057"/>
      <c r="O228" s="1933"/>
      <c r="P228" s="2181"/>
    </row>
    <row r="229" spans="1:16" ht="22" customHeight="1" x14ac:dyDescent="0.35">
      <c r="A229" s="5090"/>
      <c r="B229" s="5106"/>
      <c r="C229" s="5107"/>
      <c r="D229" s="2281" t="s">
        <v>1021</v>
      </c>
      <c r="E229" s="1600"/>
      <c r="F229" s="1601" t="s">
        <v>317</v>
      </c>
      <c r="G229" s="1602" t="s">
        <v>16</v>
      </c>
      <c r="H229" s="1599"/>
      <c r="I229" s="1599"/>
      <c r="J229" s="1600"/>
      <c r="K229" s="4119">
        <v>1</v>
      </c>
      <c r="L229" s="4193"/>
      <c r="M229" s="2053"/>
      <c r="N229" s="2053"/>
      <c r="O229" s="1929"/>
      <c r="P229" s="2177"/>
    </row>
    <row r="230" spans="1:16" ht="22" customHeight="1" thickBot="1" x14ac:dyDescent="0.4">
      <c r="A230" s="5090"/>
      <c r="B230" s="5090"/>
      <c r="C230" s="5108"/>
      <c r="D230" s="2290" t="s">
        <v>1022</v>
      </c>
      <c r="E230" s="1633"/>
      <c r="F230" s="1634" t="s">
        <v>319</v>
      </c>
      <c r="G230" s="1635" t="s">
        <v>16</v>
      </c>
      <c r="H230" s="1632"/>
      <c r="I230" s="1632"/>
      <c r="J230" s="1633"/>
      <c r="K230" s="3946">
        <v>1</v>
      </c>
      <c r="L230" s="4202"/>
      <c r="M230" s="2062"/>
      <c r="N230" s="2062"/>
      <c r="O230" s="1938"/>
      <c r="P230" s="2186"/>
    </row>
    <row r="231" spans="1:16" ht="22" customHeight="1" thickTop="1" x14ac:dyDescent="0.35">
      <c r="A231" s="5090"/>
      <c r="B231" s="5104" t="s">
        <v>323</v>
      </c>
      <c r="C231" s="5105" t="s">
        <v>1023</v>
      </c>
      <c r="D231" s="2291" t="s">
        <v>1024</v>
      </c>
      <c r="E231" s="1637"/>
      <c r="F231" s="1638" t="s">
        <v>1025</v>
      </c>
      <c r="G231" s="1639" t="s">
        <v>16</v>
      </c>
      <c r="H231" s="1636"/>
      <c r="I231" s="1636" t="str">
        <f>F187&amp;" + "&amp;F204&amp;" + "&amp;F212&amp;" + "&amp;F223</f>
        <v>FR + GH + GP + HD</v>
      </c>
      <c r="J231" s="1637"/>
      <c r="K231" s="4125">
        <v>1</v>
      </c>
      <c r="L231" s="4203"/>
      <c r="M231" s="2063"/>
      <c r="N231" s="2063"/>
      <c r="O231" s="1939"/>
      <c r="P231" s="2187"/>
    </row>
    <row r="232" spans="1:16" ht="22" customHeight="1" thickBot="1" x14ac:dyDescent="0.4">
      <c r="A232" s="5090"/>
      <c r="B232" s="5092"/>
      <c r="C232" s="5094"/>
      <c r="D232" s="2280" t="s">
        <v>1026</v>
      </c>
      <c r="E232" s="1596"/>
      <c r="F232" s="1597" t="s">
        <v>1027</v>
      </c>
      <c r="G232" s="1598" t="s">
        <v>16</v>
      </c>
      <c r="H232" s="1595"/>
      <c r="I232" s="1595" t="str">
        <f>F202&amp;" + "&amp;F205&amp;" + "&amp;F217&amp;" + "&amp;F227&amp;" + "&amp;F229&amp;" + "&amp;F230</f>
        <v>GF + GI + GU + HH + HJ + HK</v>
      </c>
      <c r="J232" s="1596"/>
      <c r="K232" s="3920">
        <v>1</v>
      </c>
      <c r="L232" s="4192"/>
      <c r="M232" s="2052"/>
      <c r="N232" s="2052"/>
      <c r="O232" s="1928"/>
      <c r="P232" s="2176"/>
    </row>
    <row r="233" spans="1:16" ht="22" customHeight="1" thickBot="1" x14ac:dyDescent="0.4">
      <c r="A233" s="5090"/>
      <c r="B233" s="5093"/>
      <c r="C233" s="2326" t="s">
        <v>323</v>
      </c>
      <c r="D233" s="2292" t="s">
        <v>1028</v>
      </c>
      <c r="E233" s="1641"/>
      <c r="F233" s="1642" t="s">
        <v>28</v>
      </c>
      <c r="G233" s="1643" t="s">
        <v>16</v>
      </c>
      <c r="H233" s="1640"/>
      <c r="I233" s="1640" t="str">
        <f>F231&amp;" - "&amp;F232</f>
        <v>HL - HM</v>
      </c>
      <c r="J233" s="1641"/>
      <c r="K233" s="4126">
        <v>1</v>
      </c>
      <c r="L233" s="4204"/>
      <c r="M233" s="2064"/>
      <c r="N233" s="2064"/>
      <c r="O233" s="1940"/>
      <c r="P233" s="2188"/>
    </row>
    <row r="234" spans="1:16" ht="22" customHeight="1" thickTop="1" x14ac:dyDescent="0.35">
      <c r="A234" s="5090"/>
      <c r="B234" s="5115" t="s">
        <v>905</v>
      </c>
      <c r="C234" s="5117"/>
      <c r="D234" s="2293" t="s">
        <v>1029</v>
      </c>
      <c r="E234" s="1644"/>
      <c r="F234" s="1645" t="s">
        <v>1030</v>
      </c>
      <c r="G234" s="1646" t="s">
        <v>16</v>
      </c>
      <c r="H234" s="1647"/>
      <c r="I234" s="1647"/>
      <c r="J234" s="1644"/>
      <c r="K234" s="3926">
        <v>1</v>
      </c>
      <c r="L234" s="4205"/>
      <c r="M234" s="2065"/>
      <c r="N234" s="2065"/>
      <c r="O234" s="1941"/>
      <c r="P234" s="2189"/>
    </row>
    <row r="235" spans="1:16" ht="22" customHeight="1" x14ac:dyDescent="0.35">
      <c r="A235" s="5090"/>
      <c r="B235" s="5115"/>
      <c r="C235" s="5117"/>
      <c r="D235" s="2294" t="s">
        <v>1031</v>
      </c>
      <c r="E235" s="1648"/>
      <c r="F235" s="1649" t="s">
        <v>1032</v>
      </c>
      <c r="G235" s="1650" t="s">
        <v>16</v>
      </c>
      <c r="H235" s="1651"/>
      <c r="I235" s="1651"/>
      <c r="J235" s="1648"/>
      <c r="K235" s="3923">
        <v>1</v>
      </c>
      <c r="L235" s="4206"/>
      <c r="M235" s="2066"/>
      <c r="N235" s="2066"/>
      <c r="O235" s="1942"/>
      <c r="P235" s="2190"/>
    </row>
    <row r="236" spans="1:16" ht="22" customHeight="1" x14ac:dyDescent="0.35">
      <c r="A236" s="5090"/>
      <c r="B236" s="5115"/>
      <c r="C236" s="5117"/>
      <c r="D236" s="2294" t="s">
        <v>1033</v>
      </c>
      <c r="E236" s="1648"/>
      <c r="F236" s="1649" t="s">
        <v>1034</v>
      </c>
      <c r="G236" s="1650" t="s">
        <v>16</v>
      </c>
      <c r="H236" s="1651"/>
      <c r="I236" s="1651"/>
      <c r="J236" s="1648"/>
      <c r="K236" s="3923">
        <v>1</v>
      </c>
      <c r="L236" s="4206"/>
      <c r="M236" s="2066"/>
      <c r="N236" s="2066"/>
      <c r="O236" s="1942"/>
      <c r="P236" s="2190"/>
    </row>
    <row r="237" spans="1:16" ht="22" customHeight="1" x14ac:dyDescent="0.35">
      <c r="A237" s="5090"/>
      <c r="B237" s="5115"/>
      <c r="C237" s="5117"/>
      <c r="D237" s="2294" t="s">
        <v>1035</v>
      </c>
      <c r="E237" s="1648"/>
      <c r="F237" s="1649" t="s">
        <v>1036</v>
      </c>
      <c r="G237" s="1650" t="s">
        <v>16</v>
      </c>
      <c r="H237" s="1651"/>
      <c r="I237" s="1651"/>
      <c r="J237" s="1648"/>
      <c r="K237" s="3923">
        <v>1</v>
      </c>
      <c r="L237" s="4206"/>
      <c r="M237" s="2066"/>
      <c r="N237" s="2066"/>
      <c r="O237" s="1942"/>
      <c r="P237" s="2190"/>
    </row>
    <row r="238" spans="1:16" ht="22" customHeight="1" x14ac:dyDescent="0.35">
      <c r="A238" s="5090"/>
      <c r="B238" s="5115"/>
      <c r="C238" s="5117"/>
      <c r="D238" s="2294" t="s">
        <v>1037</v>
      </c>
      <c r="E238" s="1648"/>
      <c r="F238" s="1649" t="s">
        <v>1038</v>
      </c>
      <c r="G238" s="1650" t="s">
        <v>16</v>
      </c>
      <c r="H238" s="1651"/>
      <c r="I238" s="1651"/>
      <c r="J238" s="1648"/>
      <c r="K238" s="3923">
        <v>1</v>
      </c>
      <c r="L238" s="4206"/>
      <c r="M238" s="2066"/>
      <c r="N238" s="2066"/>
      <c r="O238" s="1942"/>
      <c r="P238" s="2190"/>
    </row>
    <row r="239" spans="1:16" ht="22" customHeight="1" x14ac:dyDescent="0.35">
      <c r="A239" s="5090"/>
      <c r="B239" s="5115"/>
      <c r="C239" s="5117"/>
      <c r="D239" s="2294" t="s">
        <v>1039</v>
      </c>
      <c r="E239" s="1648"/>
      <c r="F239" s="1649" t="s">
        <v>1040</v>
      </c>
      <c r="G239" s="1650" t="s">
        <v>16</v>
      </c>
      <c r="H239" s="1651"/>
      <c r="I239" s="1651"/>
      <c r="J239" s="1648"/>
      <c r="K239" s="3923">
        <v>1</v>
      </c>
      <c r="L239" s="4206"/>
      <c r="M239" s="2066"/>
      <c r="N239" s="2066"/>
      <c r="O239" s="1942"/>
      <c r="P239" s="2190"/>
    </row>
    <row r="240" spans="1:16" ht="22" customHeight="1" x14ac:dyDescent="0.35">
      <c r="A240" s="5090"/>
      <c r="B240" s="5115"/>
      <c r="C240" s="5117"/>
      <c r="D240" s="2294" t="s">
        <v>1041</v>
      </c>
      <c r="E240" s="1648"/>
      <c r="F240" s="1649" t="s">
        <v>1042</v>
      </c>
      <c r="G240" s="1650" t="s">
        <v>16</v>
      </c>
      <c r="H240" s="1651"/>
      <c r="I240" s="1651"/>
      <c r="J240" s="1648"/>
      <c r="K240" s="3923">
        <v>1</v>
      </c>
      <c r="L240" s="4206"/>
      <c r="M240" s="2066"/>
      <c r="N240" s="2066"/>
      <c r="O240" s="1942"/>
      <c r="P240" s="2190"/>
    </row>
    <row r="241" spans="1:16" ht="22" customHeight="1" x14ac:dyDescent="0.35">
      <c r="A241" s="5090"/>
      <c r="B241" s="5115"/>
      <c r="C241" s="5117"/>
      <c r="D241" s="2294" t="s">
        <v>1043</v>
      </c>
      <c r="E241" s="1648"/>
      <c r="F241" s="1649" t="s">
        <v>1044</v>
      </c>
      <c r="G241" s="1650" t="s">
        <v>16</v>
      </c>
      <c r="H241" s="1651"/>
      <c r="I241" s="1651"/>
      <c r="J241" s="1648"/>
      <c r="K241" s="3923">
        <v>1</v>
      </c>
      <c r="L241" s="4206"/>
      <c r="M241" s="2066"/>
      <c r="N241" s="2066"/>
      <c r="O241" s="1942"/>
      <c r="P241" s="2190"/>
    </row>
    <row r="242" spans="1:16" ht="22" customHeight="1" x14ac:dyDescent="0.35">
      <c r="A242" s="5090"/>
      <c r="B242" s="5115"/>
      <c r="C242" s="5117"/>
      <c r="D242" s="2294" t="s">
        <v>1045</v>
      </c>
      <c r="E242" s="1648"/>
      <c r="F242" s="1649" t="s">
        <v>1046</v>
      </c>
      <c r="G242" s="1650" t="s">
        <v>16</v>
      </c>
      <c r="H242" s="1651"/>
      <c r="I242" s="1651"/>
      <c r="J242" s="1648"/>
      <c r="K242" s="3923">
        <v>1</v>
      </c>
      <c r="L242" s="4206"/>
      <c r="M242" s="2066"/>
      <c r="N242" s="2066"/>
      <c r="O242" s="1942"/>
      <c r="P242" s="2190"/>
    </row>
    <row r="243" spans="1:16" ht="22" customHeight="1" x14ac:dyDescent="0.35">
      <c r="A243" s="5090"/>
      <c r="B243" s="5115"/>
      <c r="C243" s="5117"/>
      <c r="D243" s="2294" t="s">
        <v>1047</v>
      </c>
      <c r="E243" s="1648"/>
      <c r="F243" s="1649" t="s">
        <v>1048</v>
      </c>
      <c r="G243" s="1650" t="s">
        <v>16</v>
      </c>
      <c r="H243" s="1651"/>
      <c r="I243" s="1651"/>
      <c r="J243" s="1648"/>
      <c r="K243" s="3923">
        <v>1</v>
      </c>
      <c r="L243" s="4206"/>
      <c r="M243" s="2066"/>
      <c r="N243" s="2066"/>
      <c r="O243" s="1942"/>
      <c r="P243" s="2190"/>
    </row>
    <row r="244" spans="1:16" ht="22" customHeight="1" x14ac:dyDescent="0.35">
      <c r="A244" s="5090"/>
      <c r="B244" s="5115"/>
      <c r="C244" s="5117"/>
      <c r="D244" s="2294" t="s">
        <v>1049</v>
      </c>
      <c r="E244" s="1648"/>
      <c r="F244" s="1649" t="s">
        <v>1050</v>
      </c>
      <c r="G244" s="1650" t="s">
        <v>16</v>
      </c>
      <c r="H244" s="1651"/>
      <c r="I244" s="1651"/>
      <c r="J244" s="1648"/>
      <c r="K244" s="3923">
        <v>1</v>
      </c>
      <c r="L244" s="4206"/>
      <c r="M244" s="2066"/>
      <c r="N244" s="2066"/>
      <c r="O244" s="1942"/>
      <c r="P244" s="2190"/>
    </row>
    <row r="245" spans="1:16" ht="22" hidden="1" customHeight="1" x14ac:dyDescent="0.35">
      <c r="A245" s="5090"/>
      <c r="B245" s="5115"/>
      <c r="C245" s="5117"/>
      <c r="D245" s="5119" t="s">
        <v>1051</v>
      </c>
      <c r="E245" s="1648" t="s">
        <v>1052</v>
      </c>
      <c r="F245" s="1652" t="s">
        <v>1053</v>
      </c>
      <c r="G245" s="1650" t="s">
        <v>16</v>
      </c>
      <c r="H245" s="1651"/>
      <c r="I245" s="1651"/>
      <c r="J245" s="1648"/>
      <c r="K245" s="4127">
        <v>3</v>
      </c>
      <c r="L245" s="4207"/>
      <c r="M245" s="2067"/>
      <c r="N245" s="2067"/>
      <c r="O245" s="1943"/>
      <c r="P245" s="2191"/>
    </row>
    <row r="246" spans="1:16" ht="22" hidden="1" customHeight="1" x14ac:dyDescent="0.35">
      <c r="A246" s="5090"/>
      <c r="B246" s="5115"/>
      <c r="C246" s="5117"/>
      <c r="D246" s="5120"/>
      <c r="E246" s="1648" t="s">
        <v>1054</v>
      </c>
      <c r="F246" s="1652" t="s">
        <v>1055</v>
      </c>
      <c r="G246" s="1650" t="s">
        <v>16</v>
      </c>
      <c r="H246" s="1651"/>
      <c r="I246" s="1651"/>
      <c r="J246" s="1648"/>
      <c r="K246" s="4127">
        <v>3</v>
      </c>
      <c r="L246" s="4207"/>
      <c r="M246" s="2067"/>
      <c r="N246" s="2067"/>
      <c r="O246" s="1943"/>
      <c r="P246" s="2191"/>
    </row>
    <row r="247" spans="1:16" ht="22" hidden="1" customHeight="1" x14ac:dyDescent="0.35">
      <c r="A247" s="5090"/>
      <c r="B247" s="5115"/>
      <c r="C247" s="5117"/>
      <c r="D247" s="5120"/>
      <c r="E247" s="1648" t="s">
        <v>1056</v>
      </c>
      <c r="F247" s="1652" t="s">
        <v>1057</v>
      </c>
      <c r="G247" s="1650" t="s">
        <v>16</v>
      </c>
      <c r="H247" s="1651"/>
      <c r="I247" s="1651"/>
      <c r="J247" s="1648"/>
      <c r="K247" s="4127">
        <v>3</v>
      </c>
      <c r="L247" s="4207"/>
      <c r="M247" s="2067"/>
      <c r="N247" s="2067"/>
      <c r="O247" s="1943"/>
      <c r="P247" s="2191"/>
    </row>
    <row r="248" spans="1:16" ht="22" hidden="1" customHeight="1" x14ac:dyDescent="0.35">
      <c r="A248" s="5090"/>
      <c r="B248" s="5115"/>
      <c r="C248" s="5117"/>
      <c r="D248" s="5120"/>
      <c r="E248" s="1648" t="s">
        <v>1058</v>
      </c>
      <c r="F248" s="1652" t="s">
        <v>1059</v>
      </c>
      <c r="G248" s="1650" t="s">
        <v>16</v>
      </c>
      <c r="H248" s="1651"/>
      <c r="I248" s="1651"/>
      <c r="J248" s="1648"/>
      <c r="K248" s="4127">
        <v>3</v>
      </c>
      <c r="L248" s="4207"/>
      <c r="M248" s="2067"/>
      <c r="N248" s="2067"/>
      <c r="O248" s="1943"/>
      <c r="P248" s="2191"/>
    </row>
    <row r="249" spans="1:16" ht="22" hidden="1" customHeight="1" x14ac:dyDescent="0.35">
      <c r="A249" s="5090"/>
      <c r="B249" s="5115"/>
      <c r="C249" s="5117"/>
      <c r="D249" s="5120"/>
      <c r="E249" s="1648" t="s">
        <v>1060</v>
      </c>
      <c r="F249" s="1652" t="s">
        <v>1061</v>
      </c>
      <c r="G249" s="1650" t="s">
        <v>16</v>
      </c>
      <c r="H249" s="1651"/>
      <c r="I249" s="1651"/>
      <c r="J249" s="1648"/>
      <c r="K249" s="4127">
        <v>3</v>
      </c>
      <c r="L249" s="4207"/>
      <c r="M249" s="2067"/>
      <c r="N249" s="2067"/>
      <c r="O249" s="1943"/>
      <c r="P249" s="2191"/>
    </row>
    <row r="250" spans="1:16" ht="22" hidden="1" customHeight="1" x14ac:dyDescent="0.35">
      <c r="A250" s="5090"/>
      <c r="B250" s="5115"/>
      <c r="C250" s="5117"/>
      <c r="D250" s="5120"/>
      <c r="E250" s="1648" t="s">
        <v>1062</v>
      </c>
      <c r="F250" s="1652" t="s">
        <v>1063</v>
      </c>
      <c r="G250" s="1650" t="s">
        <v>16</v>
      </c>
      <c r="H250" s="1651"/>
      <c r="I250" s="1651"/>
      <c r="J250" s="1648"/>
      <c r="K250" s="4127">
        <v>3</v>
      </c>
      <c r="L250" s="4207"/>
      <c r="M250" s="2067"/>
      <c r="N250" s="2067"/>
      <c r="O250" s="1943"/>
      <c r="P250" s="2191"/>
    </row>
    <row r="251" spans="1:16" ht="22" hidden="1" customHeight="1" x14ac:dyDescent="0.35">
      <c r="A251" s="5090"/>
      <c r="B251" s="5115"/>
      <c r="C251" s="5117"/>
      <c r="D251" s="5120"/>
      <c r="E251" s="1648" t="s">
        <v>1064</v>
      </c>
      <c r="F251" s="1652" t="s">
        <v>1065</v>
      </c>
      <c r="G251" s="1650" t="s">
        <v>16</v>
      </c>
      <c r="H251" s="1651"/>
      <c r="I251" s="1651"/>
      <c r="J251" s="1648"/>
      <c r="K251" s="4127">
        <v>3</v>
      </c>
      <c r="L251" s="4207"/>
      <c r="M251" s="2067"/>
      <c r="N251" s="2067"/>
      <c r="O251" s="1943"/>
      <c r="P251" s="2191"/>
    </row>
    <row r="252" spans="1:16" ht="22" hidden="1" customHeight="1" x14ac:dyDescent="0.35">
      <c r="A252" s="5090"/>
      <c r="B252" s="5115"/>
      <c r="C252" s="5117"/>
      <c r="D252" s="5121"/>
      <c r="E252" s="1648" t="s">
        <v>1066</v>
      </c>
      <c r="F252" s="1652" t="s">
        <v>1067</v>
      </c>
      <c r="G252" s="1650" t="s">
        <v>16</v>
      </c>
      <c r="H252" s="1651"/>
      <c r="I252" s="1651"/>
      <c r="J252" s="1648"/>
      <c r="K252" s="4127">
        <v>3</v>
      </c>
      <c r="L252" s="4207"/>
      <c r="M252" s="2067"/>
      <c r="N252" s="2067"/>
      <c r="O252" s="1943"/>
      <c r="P252" s="2191"/>
    </row>
    <row r="253" spans="1:16" ht="22" hidden="1" customHeight="1" x14ac:dyDescent="0.35">
      <c r="A253" s="5090"/>
      <c r="B253" s="5115"/>
      <c r="C253" s="5117"/>
      <c r="D253" s="5122" t="s">
        <v>1068</v>
      </c>
      <c r="E253" s="1648" t="s">
        <v>1052</v>
      </c>
      <c r="F253" s="1652" t="s">
        <v>1069</v>
      </c>
      <c r="G253" s="1650" t="s">
        <v>16</v>
      </c>
      <c r="H253" s="1651"/>
      <c r="I253" s="1651"/>
      <c r="J253" s="1648"/>
      <c r="K253" s="4127">
        <v>3</v>
      </c>
      <c r="L253" s="4207"/>
      <c r="M253" s="2067"/>
      <c r="N253" s="2067"/>
      <c r="O253" s="1943"/>
      <c r="P253" s="2191"/>
    </row>
    <row r="254" spans="1:16" ht="22" hidden="1" customHeight="1" x14ac:dyDescent="0.35">
      <c r="A254" s="5090"/>
      <c r="B254" s="5115"/>
      <c r="C254" s="5117"/>
      <c r="D254" s="5123"/>
      <c r="E254" s="1648" t="s">
        <v>1054</v>
      </c>
      <c r="F254" s="1652" t="s">
        <v>1070</v>
      </c>
      <c r="G254" s="1650" t="s">
        <v>16</v>
      </c>
      <c r="H254" s="1651"/>
      <c r="I254" s="1651"/>
      <c r="J254" s="1648"/>
      <c r="K254" s="4127">
        <v>3</v>
      </c>
      <c r="L254" s="4207"/>
      <c r="M254" s="2067"/>
      <c r="N254" s="2067"/>
      <c r="O254" s="1943"/>
      <c r="P254" s="2191"/>
    </row>
    <row r="255" spans="1:16" ht="22" hidden="1" customHeight="1" x14ac:dyDescent="0.35">
      <c r="A255" s="5090"/>
      <c r="B255" s="5115"/>
      <c r="C255" s="5117"/>
      <c r="D255" s="5123"/>
      <c r="E255" s="1648" t="s">
        <v>1056</v>
      </c>
      <c r="F255" s="1652" t="s">
        <v>1071</v>
      </c>
      <c r="G255" s="1650" t="s">
        <v>16</v>
      </c>
      <c r="H255" s="1651"/>
      <c r="I255" s="1651"/>
      <c r="J255" s="1648"/>
      <c r="K255" s="4127">
        <v>3</v>
      </c>
      <c r="L255" s="4207"/>
      <c r="M255" s="2067"/>
      <c r="N255" s="2067"/>
      <c r="O255" s="1943"/>
      <c r="P255" s="2191"/>
    </row>
    <row r="256" spans="1:16" ht="22" hidden="1" customHeight="1" x14ac:dyDescent="0.35">
      <c r="A256" s="5090"/>
      <c r="B256" s="5115"/>
      <c r="C256" s="5117"/>
      <c r="D256" s="5123"/>
      <c r="E256" s="1648" t="s">
        <v>1058</v>
      </c>
      <c r="F256" s="1652" t="s">
        <v>1072</v>
      </c>
      <c r="G256" s="1650" t="s">
        <v>16</v>
      </c>
      <c r="H256" s="1651"/>
      <c r="I256" s="1651"/>
      <c r="J256" s="1648"/>
      <c r="K256" s="4127">
        <v>3</v>
      </c>
      <c r="L256" s="4207"/>
      <c r="M256" s="2067"/>
      <c r="N256" s="2067"/>
      <c r="O256" s="1943"/>
      <c r="P256" s="2191"/>
    </row>
    <row r="257" spans="1:16" ht="22" hidden="1" customHeight="1" x14ac:dyDescent="0.35">
      <c r="A257" s="5090"/>
      <c r="B257" s="5115"/>
      <c r="C257" s="5117"/>
      <c r="D257" s="5123"/>
      <c r="E257" s="1648" t="s">
        <v>1060</v>
      </c>
      <c r="F257" s="1652" t="s">
        <v>1073</v>
      </c>
      <c r="G257" s="1650" t="s">
        <v>16</v>
      </c>
      <c r="H257" s="1651"/>
      <c r="I257" s="1651"/>
      <c r="J257" s="1648"/>
      <c r="K257" s="4127">
        <v>3</v>
      </c>
      <c r="L257" s="4207"/>
      <c r="M257" s="2067"/>
      <c r="N257" s="2067"/>
      <c r="O257" s="1943"/>
      <c r="P257" s="2191"/>
    </row>
    <row r="258" spans="1:16" ht="22" hidden="1" customHeight="1" x14ac:dyDescent="0.35">
      <c r="A258" s="5090"/>
      <c r="B258" s="5115"/>
      <c r="C258" s="5117"/>
      <c r="D258" s="5123"/>
      <c r="E258" s="1648" t="s">
        <v>1062</v>
      </c>
      <c r="F258" s="1652" t="s">
        <v>1074</v>
      </c>
      <c r="G258" s="1650" t="s">
        <v>16</v>
      </c>
      <c r="H258" s="1651"/>
      <c r="I258" s="1651"/>
      <c r="J258" s="1648"/>
      <c r="K258" s="4127">
        <v>3</v>
      </c>
      <c r="L258" s="4207"/>
      <c r="M258" s="2067"/>
      <c r="N258" s="2067"/>
      <c r="O258" s="1943"/>
      <c r="P258" s="2191"/>
    </row>
    <row r="259" spans="1:16" ht="22" hidden="1" customHeight="1" x14ac:dyDescent="0.35">
      <c r="A259" s="5090"/>
      <c r="B259" s="5115"/>
      <c r="C259" s="5117"/>
      <c r="D259" s="5123"/>
      <c r="E259" s="1648" t="s">
        <v>1064</v>
      </c>
      <c r="F259" s="1652" t="s">
        <v>1075</v>
      </c>
      <c r="G259" s="1650" t="s">
        <v>16</v>
      </c>
      <c r="H259" s="1651"/>
      <c r="I259" s="1651"/>
      <c r="J259" s="1648"/>
      <c r="K259" s="4127">
        <v>3</v>
      </c>
      <c r="L259" s="4207"/>
      <c r="M259" s="2067"/>
      <c r="N259" s="2067"/>
      <c r="O259" s="1943"/>
      <c r="P259" s="2191"/>
    </row>
    <row r="260" spans="1:16" ht="22" hidden="1" customHeight="1" x14ac:dyDescent="0.35">
      <c r="A260" s="5090"/>
      <c r="B260" s="5115"/>
      <c r="C260" s="5117"/>
      <c r="D260" s="5124"/>
      <c r="E260" s="1648" t="s">
        <v>1066</v>
      </c>
      <c r="F260" s="1652" t="s">
        <v>1076</v>
      </c>
      <c r="G260" s="1650" t="s">
        <v>16</v>
      </c>
      <c r="H260" s="1651"/>
      <c r="I260" s="1651"/>
      <c r="J260" s="1648"/>
      <c r="K260" s="4127">
        <v>3</v>
      </c>
      <c r="L260" s="4207"/>
      <c r="M260" s="2067"/>
      <c r="N260" s="2067"/>
      <c r="O260" s="1943"/>
      <c r="P260" s="2191"/>
    </row>
    <row r="261" spans="1:16" ht="22" customHeight="1" x14ac:dyDescent="0.35">
      <c r="A261" s="5090"/>
      <c r="B261" s="5115"/>
      <c r="C261" s="5117"/>
      <c r="D261" s="2294" t="s">
        <v>1077</v>
      </c>
      <c r="E261" s="1648"/>
      <c r="F261" s="1649" t="s">
        <v>1078</v>
      </c>
      <c r="G261" s="1650" t="s">
        <v>16</v>
      </c>
      <c r="H261" s="1651"/>
      <c r="I261" s="1651"/>
      <c r="J261" s="1648"/>
      <c r="K261" s="3923">
        <v>1</v>
      </c>
      <c r="L261" s="4206"/>
      <c r="M261" s="2066"/>
      <c r="N261" s="2066"/>
      <c r="O261" s="1942"/>
      <c r="P261" s="2190"/>
    </row>
    <row r="262" spans="1:16" ht="22" customHeight="1" x14ac:dyDescent="0.35">
      <c r="A262" s="5090"/>
      <c r="B262" s="5115"/>
      <c r="C262" s="5117"/>
      <c r="D262" s="2294" t="s">
        <v>1079</v>
      </c>
      <c r="E262" s="1648"/>
      <c r="F262" s="1649" t="s">
        <v>1080</v>
      </c>
      <c r="G262" s="1650" t="s">
        <v>16</v>
      </c>
      <c r="H262" s="1651"/>
      <c r="I262" s="1651"/>
      <c r="J262" s="1648"/>
      <c r="K262" s="3923">
        <v>1</v>
      </c>
      <c r="L262" s="4206"/>
      <c r="M262" s="2066"/>
      <c r="N262" s="2066"/>
      <c r="O262" s="1942"/>
      <c r="P262" s="2190"/>
    </row>
    <row r="263" spans="1:16" ht="22" customHeight="1" x14ac:dyDescent="0.35">
      <c r="A263" s="5090"/>
      <c r="B263" s="5115"/>
      <c r="C263" s="5117"/>
      <c r="D263" s="2294" t="s">
        <v>1081</v>
      </c>
      <c r="E263" s="1648"/>
      <c r="F263" s="1649" t="s">
        <v>1082</v>
      </c>
      <c r="G263" s="1650" t="s">
        <v>16</v>
      </c>
      <c r="H263" s="1651"/>
      <c r="I263" s="1651"/>
      <c r="J263" s="1648"/>
      <c r="K263" s="3923">
        <v>1</v>
      </c>
      <c r="L263" s="4206"/>
      <c r="M263" s="2066"/>
      <c r="N263" s="2066"/>
      <c r="O263" s="1942"/>
      <c r="P263" s="2190"/>
    </row>
    <row r="264" spans="1:16" ht="22" customHeight="1" x14ac:dyDescent="0.35">
      <c r="A264" s="5090"/>
      <c r="B264" s="5115"/>
      <c r="C264" s="5117"/>
      <c r="D264" s="2294" t="s">
        <v>1083</v>
      </c>
      <c r="E264" s="1648"/>
      <c r="F264" s="1649" t="s">
        <v>1084</v>
      </c>
      <c r="G264" s="1650" t="s">
        <v>16</v>
      </c>
      <c r="H264" s="1651"/>
      <c r="I264" s="1651"/>
      <c r="J264" s="1648"/>
      <c r="K264" s="3923">
        <v>1</v>
      </c>
      <c r="L264" s="4206"/>
      <c r="M264" s="2066"/>
      <c r="N264" s="2066"/>
      <c r="O264" s="1942"/>
      <c r="P264" s="2190"/>
    </row>
    <row r="265" spans="1:16" ht="22" customHeight="1" x14ac:dyDescent="0.35">
      <c r="A265" s="5090"/>
      <c r="B265" s="5115"/>
      <c r="C265" s="5117"/>
      <c r="D265" s="2294" t="s">
        <v>1085</v>
      </c>
      <c r="E265" s="1648"/>
      <c r="F265" s="1649" t="s">
        <v>1086</v>
      </c>
      <c r="G265" s="1650" t="s">
        <v>16</v>
      </c>
      <c r="H265" s="1651"/>
      <c r="I265" s="1651"/>
      <c r="J265" s="1648"/>
      <c r="K265" s="3923">
        <v>1</v>
      </c>
      <c r="L265" s="4206"/>
      <c r="M265" s="2066"/>
      <c r="N265" s="2066"/>
      <c r="O265" s="1942"/>
      <c r="P265" s="2190"/>
    </row>
    <row r="266" spans="1:16" ht="22" customHeight="1" x14ac:dyDescent="0.35">
      <c r="A266" s="5090"/>
      <c r="B266" s="5115"/>
      <c r="C266" s="5117"/>
      <c r="D266" s="2294" t="s">
        <v>1087</v>
      </c>
      <c r="E266" s="1648"/>
      <c r="F266" s="1649" t="s">
        <v>1088</v>
      </c>
      <c r="G266" s="1650" t="s">
        <v>16</v>
      </c>
      <c r="H266" s="1651"/>
      <c r="I266" s="1651"/>
      <c r="J266" s="1648"/>
      <c r="K266" s="3923">
        <v>1</v>
      </c>
      <c r="L266" s="4206"/>
      <c r="M266" s="2066"/>
      <c r="N266" s="2066"/>
      <c r="O266" s="1942"/>
      <c r="P266" s="2190"/>
    </row>
    <row r="267" spans="1:16" ht="22" customHeight="1" x14ac:dyDescent="0.35">
      <c r="A267" s="5090"/>
      <c r="B267" s="5115"/>
      <c r="C267" s="5117"/>
      <c r="D267" s="2294" t="s">
        <v>1089</v>
      </c>
      <c r="E267" s="1648"/>
      <c r="F267" s="1649" t="s">
        <v>1090</v>
      </c>
      <c r="G267" s="1650" t="s">
        <v>16</v>
      </c>
      <c r="H267" s="1651"/>
      <c r="I267" s="1651"/>
      <c r="J267" s="1648"/>
      <c r="K267" s="3923">
        <v>1</v>
      </c>
      <c r="L267" s="4206"/>
      <c r="M267" s="2066"/>
      <c r="N267" s="2066"/>
      <c r="O267" s="1942"/>
      <c r="P267" s="2190"/>
    </row>
    <row r="268" spans="1:16" ht="22" customHeight="1" x14ac:dyDescent="0.35">
      <c r="A268" s="5090"/>
      <c r="B268" s="5115"/>
      <c r="C268" s="5117"/>
      <c r="D268" s="2294" t="s">
        <v>1091</v>
      </c>
      <c r="E268" s="1648"/>
      <c r="F268" s="1649" t="s">
        <v>965</v>
      </c>
      <c r="G268" s="1650" t="s">
        <v>16</v>
      </c>
      <c r="H268" s="1651"/>
      <c r="I268" s="1651"/>
      <c r="J268" s="1648"/>
      <c r="K268" s="3923">
        <v>1</v>
      </c>
      <c r="L268" s="4206"/>
      <c r="M268" s="2066"/>
      <c r="N268" s="2066"/>
      <c r="O268" s="1942"/>
      <c r="P268" s="2190"/>
    </row>
    <row r="269" spans="1:16" ht="22" customHeight="1" x14ac:dyDescent="0.35">
      <c r="A269" s="5090"/>
      <c r="B269" s="5115"/>
      <c r="C269" s="5117"/>
      <c r="D269" s="2295" t="s">
        <v>1092</v>
      </c>
      <c r="E269" s="1648"/>
      <c r="F269" s="1649" t="s">
        <v>1093</v>
      </c>
      <c r="G269" s="1650" t="s">
        <v>16</v>
      </c>
      <c r="H269" s="1651"/>
      <c r="I269" s="1651"/>
      <c r="J269" s="1648"/>
      <c r="K269" s="3923">
        <v>1</v>
      </c>
      <c r="L269" s="4206"/>
      <c r="M269" s="2066"/>
      <c r="N269" s="2066"/>
      <c r="O269" s="1942"/>
      <c r="P269" s="2190"/>
    </row>
    <row r="270" spans="1:16" ht="22" customHeight="1" thickBot="1" x14ac:dyDescent="0.4">
      <c r="A270" s="5091"/>
      <c r="B270" s="5116"/>
      <c r="C270" s="5118"/>
      <c r="D270" s="2296" t="s">
        <v>1094</v>
      </c>
      <c r="E270" s="1653"/>
      <c r="F270" s="1654" t="s">
        <v>1095</v>
      </c>
      <c r="G270" s="1655" t="s">
        <v>16</v>
      </c>
      <c r="H270" s="1656"/>
      <c r="I270" s="1656"/>
      <c r="J270" s="1653"/>
      <c r="K270" s="4122">
        <v>1</v>
      </c>
      <c r="L270" s="4208"/>
      <c r="M270" s="2068"/>
      <c r="N270" s="2068"/>
      <c r="O270" s="1944"/>
      <c r="P270" s="2192"/>
    </row>
    <row r="271" spans="1:16" ht="22" customHeight="1" thickTop="1" x14ac:dyDescent="0.35">
      <c r="A271" s="5022" t="s">
        <v>1096</v>
      </c>
      <c r="B271" s="5022" t="s">
        <v>77</v>
      </c>
      <c r="C271" s="5021" t="s">
        <v>82</v>
      </c>
      <c r="D271" s="5035" t="s">
        <v>1097</v>
      </c>
      <c r="E271" s="1657" t="s">
        <v>1098</v>
      </c>
      <c r="F271" s="1658" t="s">
        <v>1099</v>
      </c>
      <c r="G271" s="1659" t="s">
        <v>16</v>
      </c>
      <c r="H271" s="1660"/>
      <c r="I271" s="1661"/>
      <c r="J271" s="1657"/>
      <c r="K271" s="4019">
        <v>1</v>
      </c>
      <c r="L271" s="4144"/>
      <c r="M271" s="2069"/>
      <c r="N271" s="2069"/>
      <c r="O271" s="1945"/>
      <c r="P271" s="2193"/>
    </row>
    <row r="272" spans="1:16" ht="22" customHeight="1" x14ac:dyDescent="0.35">
      <c r="A272" s="5022"/>
      <c r="B272" s="5022"/>
      <c r="C272" s="5021"/>
      <c r="D272" s="5036"/>
      <c r="E272" s="1662" t="s">
        <v>1100</v>
      </c>
      <c r="F272" s="1663" t="s">
        <v>1101</v>
      </c>
      <c r="G272" s="1664" t="s">
        <v>16</v>
      </c>
      <c r="H272" s="1665"/>
      <c r="I272" s="1666"/>
      <c r="J272" s="1662"/>
      <c r="K272" s="4022">
        <v>1</v>
      </c>
      <c r="L272" s="4209"/>
      <c r="M272" s="2070"/>
      <c r="N272" s="2070"/>
      <c r="O272" s="1946"/>
      <c r="P272" s="2194"/>
    </row>
    <row r="273" spans="1:16" ht="22" customHeight="1" x14ac:dyDescent="0.35">
      <c r="A273" s="5022"/>
      <c r="B273" s="5022"/>
      <c r="C273" s="5021"/>
      <c r="D273" s="5036"/>
      <c r="E273" s="1437" t="s">
        <v>1102</v>
      </c>
      <c r="F273" s="1438" t="s">
        <v>1103</v>
      </c>
      <c r="G273" s="1439" t="s">
        <v>16</v>
      </c>
      <c r="H273" s="1440"/>
      <c r="I273" s="1441"/>
      <c r="J273" s="1437"/>
      <c r="K273" s="3913">
        <v>1</v>
      </c>
      <c r="L273" s="4155"/>
      <c r="M273" s="2016"/>
      <c r="N273" s="2016"/>
      <c r="O273" s="1892"/>
      <c r="P273" s="2140"/>
    </row>
    <row r="274" spans="1:16" ht="22" customHeight="1" x14ac:dyDescent="0.35">
      <c r="A274" s="5022"/>
      <c r="B274" s="5022"/>
      <c r="C274" s="5021"/>
      <c r="D274" s="5036"/>
      <c r="E274" s="1437" t="s">
        <v>1104</v>
      </c>
      <c r="F274" s="1438" t="s">
        <v>1105</v>
      </c>
      <c r="G274" s="1439" t="s">
        <v>16</v>
      </c>
      <c r="H274" s="1440"/>
      <c r="I274" s="1441"/>
      <c r="J274" s="1437"/>
      <c r="K274" s="3913">
        <v>1</v>
      </c>
      <c r="L274" s="4155"/>
      <c r="M274" s="2016"/>
      <c r="N274" s="2016"/>
      <c r="O274" s="1892"/>
      <c r="P274" s="2140"/>
    </row>
    <row r="275" spans="1:16" ht="22" customHeight="1" x14ac:dyDescent="0.35">
      <c r="A275" s="5022"/>
      <c r="B275" s="5022"/>
      <c r="C275" s="5021"/>
      <c r="D275" s="5036"/>
      <c r="E275" s="1667" t="s">
        <v>1106</v>
      </c>
      <c r="F275" s="1668" t="s">
        <v>1107</v>
      </c>
      <c r="G275" s="1669" t="s">
        <v>16</v>
      </c>
      <c r="H275" s="1670"/>
      <c r="I275" s="1671"/>
      <c r="J275" s="1667"/>
      <c r="K275" s="3931">
        <v>1</v>
      </c>
      <c r="L275" s="4210"/>
      <c r="M275" s="2071"/>
      <c r="N275" s="2071"/>
      <c r="O275" s="1947"/>
      <c r="P275" s="2195"/>
    </row>
    <row r="276" spans="1:16" ht="22" customHeight="1" x14ac:dyDescent="0.35">
      <c r="A276" s="5022"/>
      <c r="B276" s="5022"/>
      <c r="C276" s="5021"/>
      <c r="D276" s="5036"/>
      <c r="E276" s="1672" t="s">
        <v>1108</v>
      </c>
      <c r="F276" s="1673" t="s">
        <v>1109</v>
      </c>
      <c r="G276" s="1674" t="s">
        <v>16</v>
      </c>
      <c r="H276" s="1675"/>
      <c r="I276" s="1676" t="str">
        <f>F271&amp;" + "&amp;F272&amp;" + "&amp;F273&amp;" - "&amp;F274&amp;" - "&amp;F275</f>
        <v>CZ + D8 + D9 - IN - C0</v>
      </c>
      <c r="J276" s="1672"/>
      <c r="K276" s="4113">
        <v>1</v>
      </c>
      <c r="L276" s="4211"/>
      <c r="M276" s="2072"/>
      <c r="N276" s="2072"/>
      <c r="O276" s="1948"/>
      <c r="P276" s="2196"/>
    </row>
    <row r="277" spans="1:16" ht="22" customHeight="1" thickBot="1" x14ac:dyDescent="0.4">
      <c r="A277" s="5022"/>
      <c r="B277" s="5022"/>
      <c r="C277" s="5021"/>
      <c r="D277" s="5053"/>
      <c r="E277" s="1449" t="s">
        <v>1110</v>
      </c>
      <c r="F277" s="1544" t="s">
        <v>1111</v>
      </c>
      <c r="G277" s="1451" t="s">
        <v>16</v>
      </c>
      <c r="H277" s="1452"/>
      <c r="I277" s="1453"/>
      <c r="J277" s="1449"/>
      <c r="K277" s="3925">
        <v>1</v>
      </c>
      <c r="L277" s="4180"/>
      <c r="M277" s="2040"/>
      <c r="N277" s="2040"/>
      <c r="O277" s="1916"/>
      <c r="P277" s="2164"/>
    </row>
    <row r="278" spans="1:16" ht="22" customHeight="1" x14ac:dyDescent="0.35">
      <c r="A278" s="5022"/>
      <c r="B278" s="5022"/>
      <c r="C278" s="5021"/>
      <c r="D278" s="5036" t="s">
        <v>1112</v>
      </c>
      <c r="E278" s="1396" t="s">
        <v>1098</v>
      </c>
      <c r="F278" s="1397" t="s">
        <v>1113</v>
      </c>
      <c r="G278" s="1398" t="s">
        <v>16</v>
      </c>
      <c r="H278" s="1399"/>
      <c r="I278" s="1400"/>
      <c r="J278" s="1396"/>
      <c r="K278" s="3932">
        <v>1</v>
      </c>
      <c r="L278" s="4154"/>
      <c r="M278" s="2006"/>
      <c r="N278" s="2006"/>
      <c r="O278" s="1882"/>
      <c r="P278" s="2130"/>
    </row>
    <row r="279" spans="1:16" ht="22" customHeight="1" x14ac:dyDescent="0.35">
      <c r="A279" s="5022"/>
      <c r="B279" s="5022"/>
      <c r="C279" s="5021"/>
      <c r="D279" s="5036"/>
      <c r="E279" s="1662" t="s">
        <v>1100</v>
      </c>
      <c r="F279" s="1663" t="s">
        <v>1114</v>
      </c>
      <c r="G279" s="1664" t="s">
        <v>16</v>
      </c>
      <c r="H279" s="1665"/>
      <c r="I279" s="1666"/>
      <c r="J279" s="1662"/>
      <c r="K279" s="4022">
        <v>1</v>
      </c>
      <c r="L279" s="4209"/>
      <c r="M279" s="2070"/>
      <c r="N279" s="2070"/>
      <c r="O279" s="1946"/>
      <c r="P279" s="2194"/>
    </row>
    <row r="280" spans="1:16" ht="22" customHeight="1" x14ac:dyDescent="0.35">
      <c r="A280" s="5022"/>
      <c r="B280" s="5022"/>
      <c r="C280" s="5021"/>
      <c r="D280" s="5036"/>
      <c r="E280" s="1437" t="s">
        <v>1102</v>
      </c>
      <c r="F280" s="1438" t="s">
        <v>1115</v>
      </c>
      <c r="G280" s="1439" t="s">
        <v>16</v>
      </c>
      <c r="H280" s="1440"/>
      <c r="I280" s="1441"/>
      <c r="J280" s="1437"/>
      <c r="K280" s="3913">
        <v>1</v>
      </c>
      <c r="L280" s="4155"/>
      <c r="M280" s="2016"/>
      <c r="N280" s="2016"/>
      <c r="O280" s="1892"/>
      <c r="P280" s="2140"/>
    </row>
    <row r="281" spans="1:16" ht="22" customHeight="1" x14ac:dyDescent="0.35">
      <c r="A281" s="5022"/>
      <c r="B281" s="5022"/>
      <c r="C281" s="5021"/>
      <c r="D281" s="5036"/>
      <c r="E281" s="1437" t="s">
        <v>1104</v>
      </c>
      <c r="F281" s="1438" t="s">
        <v>1116</v>
      </c>
      <c r="G281" s="1439" t="s">
        <v>16</v>
      </c>
      <c r="H281" s="1440"/>
      <c r="I281" s="1441"/>
      <c r="J281" s="1437"/>
      <c r="K281" s="3913">
        <v>1</v>
      </c>
      <c r="L281" s="4155"/>
      <c r="M281" s="2016"/>
      <c r="N281" s="2016"/>
      <c r="O281" s="1892"/>
      <c r="P281" s="2140"/>
    </row>
    <row r="282" spans="1:16" ht="22" customHeight="1" x14ac:dyDescent="0.35">
      <c r="A282" s="5022"/>
      <c r="B282" s="5022"/>
      <c r="C282" s="5021"/>
      <c r="D282" s="5036"/>
      <c r="E282" s="1667" t="s">
        <v>1106</v>
      </c>
      <c r="F282" s="1668" t="s">
        <v>1117</v>
      </c>
      <c r="G282" s="1669" t="s">
        <v>16</v>
      </c>
      <c r="H282" s="1670"/>
      <c r="I282" s="1671"/>
      <c r="J282" s="1667"/>
      <c r="K282" s="3931">
        <v>1</v>
      </c>
      <c r="L282" s="4210"/>
      <c r="M282" s="2071"/>
      <c r="N282" s="2071"/>
      <c r="O282" s="1947"/>
      <c r="P282" s="2195"/>
    </row>
    <row r="283" spans="1:16" ht="22" customHeight="1" x14ac:dyDescent="0.35">
      <c r="A283" s="5022"/>
      <c r="B283" s="5022"/>
      <c r="C283" s="5021"/>
      <c r="D283" s="5036"/>
      <c r="E283" s="1672" t="s">
        <v>1108</v>
      </c>
      <c r="F283" s="1673" t="s">
        <v>1118</v>
      </c>
      <c r="G283" s="1674" t="s">
        <v>16</v>
      </c>
      <c r="H283" s="1675"/>
      <c r="I283" s="1676" t="str">
        <f>F278&amp;" + "&amp;F279&amp;" + "&amp;F280&amp;" - "&amp;F281&amp;" - "&amp;F282</f>
        <v>KD + KE + KF - IO - LV</v>
      </c>
      <c r="J283" s="1672"/>
      <c r="K283" s="4113">
        <v>1</v>
      </c>
      <c r="L283" s="4211"/>
      <c r="M283" s="2072"/>
      <c r="N283" s="2072"/>
      <c r="O283" s="1948"/>
      <c r="P283" s="2196"/>
    </row>
    <row r="284" spans="1:16" ht="22" customHeight="1" thickBot="1" x14ac:dyDescent="0.4">
      <c r="A284" s="5022"/>
      <c r="B284" s="5022"/>
      <c r="C284" s="5024"/>
      <c r="D284" s="5037"/>
      <c r="E284" s="1449" t="s">
        <v>1110</v>
      </c>
      <c r="F284" s="1544" t="s">
        <v>1119</v>
      </c>
      <c r="G284" s="1451" t="s">
        <v>16</v>
      </c>
      <c r="H284" s="1452"/>
      <c r="I284" s="1453"/>
      <c r="J284" s="1449"/>
      <c r="K284" s="3925">
        <v>1</v>
      </c>
      <c r="L284" s="4180"/>
      <c r="M284" s="2040"/>
      <c r="N284" s="2040"/>
      <c r="O284" s="1916"/>
      <c r="P284" s="2164"/>
    </row>
    <row r="285" spans="1:16" ht="22" customHeight="1" thickTop="1" x14ac:dyDescent="0.35">
      <c r="A285" s="5022"/>
      <c r="B285" s="5022"/>
      <c r="C285" s="5020" t="s">
        <v>90</v>
      </c>
      <c r="D285" s="5039" t="s">
        <v>735</v>
      </c>
      <c r="E285" s="1381" t="s">
        <v>1098</v>
      </c>
      <c r="F285" s="1411" t="s">
        <v>1120</v>
      </c>
      <c r="G285" s="1383" t="s">
        <v>16</v>
      </c>
      <c r="H285" s="1380"/>
      <c r="I285" s="1384"/>
      <c r="J285" s="1381"/>
      <c r="K285" s="4019">
        <v>1</v>
      </c>
      <c r="L285" s="4147"/>
      <c r="M285" s="2009"/>
      <c r="N285" s="2009"/>
      <c r="O285" s="1885"/>
      <c r="P285" s="2133"/>
    </row>
    <row r="286" spans="1:16" ht="22" customHeight="1" x14ac:dyDescent="0.35">
      <c r="A286" s="5022"/>
      <c r="B286" s="5022"/>
      <c r="C286" s="5021"/>
      <c r="D286" s="5040"/>
      <c r="E286" s="1525" t="s">
        <v>1100</v>
      </c>
      <c r="F286" s="1526" t="s">
        <v>1121</v>
      </c>
      <c r="G286" s="1527" t="s">
        <v>16</v>
      </c>
      <c r="H286" s="1528"/>
      <c r="I286" s="1677"/>
      <c r="J286" s="1525"/>
      <c r="K286" s="4022">
        <v>1</v>
      </c>
      <c r="L286" s="4175"/>
      <c r="M286" s="2036"/>
      <c r="N286" s="2036"/>
      <c r="O286" s="1912"/>
      <c r="P286" s="2160"/>
    </row>
    <row r="287" spans="1:16" ht="22" customHeight="1" x14ac:dyDescent="0.35">
      <c r="A287" s="5022"/>
      <c r="B287" s="5022"/>
      <c r="C287" s="5021"/>
      <c r="D287" s="5040"/>
      <c r="E287" s="1412" t="s">
        <v>1102</v>
      </c>
      <c r="F287" s="1413" t="s">
        <v>1122</v>
      </c>
      <c r="G287" s="1414" t="s">
        <v>16</v>
      </c>
      <c r="H287" s="1415"/>
      <c r="I287" s="1416"/>
      <c r="J287" s="1412"/>
      <c r="K287" s="3913">
        <v>1</v>
      </c>
      <c r="L287" s="4148"/>
      <c r="M287" s="2010"/>
      <c r="N287" s="2010"/>
      <c r="O287" s="1886"/>
      <c r="P287" s="2134"/>
    </row>
    <row r="288" spans="1:16" ht="22" customHeight="1" x14ac:dyDescent="0.35">
      <c r="A288" s="5022"/>
      <c r="B288" s="5022"/>
      <c r="C288" s="5021"/>
      <c r="D288" s="5040"/>
      <c r="E288" s="1412" t="s">
        <v>1104</v>
      </c>
      <c r="F288" s="1413" t="s">
        <v>1123</v>
      </c>
      <c r="G288" s="1414" t="s">
        <v>16</v>
      </c>
      <c r="H288" s="1415"/>
      <c r="I288" s="1416"/>
      <c r="J288" s="1412"/>
      <c r="K288" s="3913">
        <v>1</v>
      </c>
      <c r="L288" s="4148"/>
      <c r="M288" s="2010"/>
      <c r="N288" s="2010"/>
      <c r="O288" s="1886"/>
      <c r="P288" s="2134"/>
    </row>
    <row r="289" spans="1:16" ht="22" customHeight="1" x14ac:dyDescent="0.35">
      <c r="A289" s="5022"/>
      <c r="B289" s="5022"/>
      <c r="C289" s="5021"/>
      <c r="D289" s="5040"/>
      <c r="E289" s="1678" t="s">
        <v>1106</v>
      </c>
      <c r="F289" s="1679" t="s">
        <v>1124</v>
      </c>
      <c r="G289" s="1680" t="s">
        <v>16</v>
      </c>
      <c r="H289" s="1681"/>
      <c r="I289" s="1682"/>
      <c r="J289" s="1678"/>
      <c r="K289" s="3931">
        <v>1</v>
      </c>
      <c r="L289" s="4212"/>
      <c r="M289" s="2073"/>
      <c r="N289" s="2073"/>
      <c r="O289" s="1949"/>
      <c r="P289" s="2197"/>
    </row>
    <row r="290" spans="1:16" ht="22" customHeight="1" x14ac:dyDescent="0.35">
      <c r="A290" s="5022"/>
      <c r="B290" s="5022"/>
      <c r="C290" s="5021"/>
      <c r="D290" s="5040"/>
      <c r="E290" s="1533" t="s">
        <v>1108</v>
      </c>
      <c r="F290" s="1534" t="s">
        <v>1125</v>
      </c>
      <c r="G290" s="1535" t="s">
        <v>16</v>
      </c>
      <c r="H290" s="1532"/>
      <c r="I290" s="1683" t="str">
        <f>F285&amp;" + "&amp;F286&amp;" + "&amp;F287&amp;" - "&amp;F288&amp;" - "&amp;F289</f>
        <v>KG + KH + KI - IP - LX</v>
      </c>
      <c r="J290" s="1533"/>
      <c r="K290" s="4113">
        <v>1</v>
      </c>
      <c r="L290" s="4177"/>
      <c r="M290" s="2037"/>
      <c r="N290" s="2037"/>
      <c r="O290" s="1913"/>
      <c r="P290" s="2161"/>
    </row>
    <row r="291" spans="1:16" ht="22" customHeight="1" thickBot="1" x14ac:dyDescent="0.4">
      <c r="A291" s="5022"/>
      <c r="B291" s="5022"/>
      <c r="C291" s="5021"/>
      <c r="D291" s="5047"/>
      <c r="E291" s="1422" t="s">
        <v>1110</v>
      </c>
      <c r="F291" s="1684" t="s">
        <v>1126</v>
      </c>
      <c r="G291" s="1424" t="s">
        <v>16</v>
      </c>
      <c r="H291" s="1425"/>
      <c r="I291" s="1426"/>
      <c r="J291" s="1422"/>
      <c r="K291" s="3925">
        <v>1</v>
      </c>
      <c r="L291" s="4213"/>
      <c r="M291" s="2074"/>
      <c r="N291" s="2074"/>
      <c r="O291" s="1950"/>
      <c r="P291" s="2198"/>
    </row>
    <row r="292" spans="1:16" ht="22" customHeight="1" x14ac:dyDescent="0.35">
      <c r="A292" s="5022"/>
      <c r="B292" s="5022"/>
      <c r="C292" s="5021"/>
      <c r="D292" s="5040" t="s">
        <v>1127</v>
      </c>
      <c r="E292" s="1443" t="s">
        <v>1098</v>
      </c>
      <c r="F292" s="1447" t="s">
        <v>1128</v>
      </c>
      <c r="G292" s="1444" t="s">
        <v>16</v>
      </c>
      <c r="H292" s="1445"/>
      <c r="I292" s="1446"/>
      <c r="J292" s="1443"/>
      <c r="K292" s="3932">
        <v>1</v>
      </c>
      <c r="L292" s="4157"/>
      <c r="M292" s="2018"/>
      <c r="N292" s="2018"/>
      <c r="O292" s="1894"/>
      <c r="P292" s="2142"/>
    </row>
    <row r="293" spans="1:16" ht="22" customHeight="1" x14ac:dyDescent="0.35">
      <c r="A293" s="5022"/>
      <c r="B293" s="5022"/>
      <c r="C293" s="5021"/>
      <c r="D293" s="5040"/>
      <c r="E293" s="1525" t="s">
        <v>1100</v>
      </c>
      <c r="F293" s="1526" t="s">
        <v>1129</v>
      </c>
      <c r="G293" s="1527" t="s">
        <v>16</v>
      </c>
      <c r="H293" s="1528"/>
      <c r="I293" s="1677"/>
      <c r="J293" s="1525"/>
      <c r="K293" s="4022">
        <v>1</v>
      </c>
      <c r="L293" s="4175"/>
      <c r="M293" s="2036"/>
      <c r="N293" s="2036"/>
      <c r="O293" s="1912"/>
      <c r="P293" s="2160"/>
    </row>
    <row r="294" spans="1:16" ht="22" customHeight="1" x14ac:dyDescent="0.35">
      <c r="A294" s="5022"/>
      <c r="B294" s="5022"/>
      <c r="C294" s="5021"/>
      <c r="D294" s="5040"/>
      <c r="E294" s="1412" t="s">
        <v>1102</v>
      </c>
      <c r="F294" s="1413" t="s">
        <v>1130</v>
      </c>
      <c r="G294" s="1414" t="s">
        <v>16</v>
      </c>
      <c r="H294" s="1415"/>
      <c r="I294" s="1416"/>
      <c r="J294" s="1412"/>
      <c r="K294" s="3913">
        <v>1</v>
      </c>
      <c r="L294" s="4148"/>
      <c r="M294" s="2010"/>
      <c r="N294" s="2010"/>
      <c r="O294" s="1886"/>
      <c r="P294" s="2134"/>
    </row>
    <row r="295" spans="1:16" ht="22" customHeight="1" x14ac:dyDescent="0.35">
      <c r="A295" s="5022"/>
      <c r="B295" s="5022"/>
      <c r="C295" s="5021"/>
      <c r="D295" s="5040"/>
      <c r="E295" s="1412" t="s">
        <v>1104</v>
      </c>
      <c r="F295" s="1413" t="s">
        <v>1131</v>
      </c>
      <c r="G295" s="1414" t="s">
        <v>16</v>
      </c>
      <c r="H295" s="1415"/>
      <c r="I295" s="1416"/>
      <c r="J295" s="1412"/>
      <c r="K295" s="3913">
        <v>1</v>
      </c>
      <c r="L295" s="4148"/>
      <c r="M295" s="2010"/>
      <c r="N295" s="2010"/>
      <c r="O295" s="1886"/>
      <c r="P295" s="2134"/>
    </row>
    <row r="296" spans="1:16" ht="22" customHeight="1" x14ac:dyDescent="0.35">
      <c r="A296" s="5022"/>
      <c r="B296" s="5022"/>
      <c r="C296" s="5021"/>
      <c r="D296" s="5040"/>
      <c r="E296" s="1678" t="s">
        <v>1106</v>
      </c>
      <c r="F296" s="1679" t="s">
        <v>1132</v>
      </c>
      <c r="G296" s="1680" t="s">
        <v>16</v>
      </c>
      <c r="H296" s="1681"/>
      <c r="I296" s="1682"/>
      <c r="J296" s="1678"/>
      <c r="K296" s="3931">
        <v>1</v>
      </c>
      <c r="L296" s="4212"/>
      <c r="M296" s="2073"/>
      <c r="N296" s="2073"/>
      <c r="O296" s="1949"/>
      <c r="P296" s="2197"/>
    </row>
    <row r="297" spans="1:16" ht="22" customHeight="1" x14ac:dyDescent="0.35">
      <c r="A297" s="5022"/>
      <c r="B297" s="5022"/>
      <c r="C297" s="5021"/>
      <c r="D297" s="5040"/>
      <c r="E297" s="1533" t="s">
        <v>1108</v>
      </c>
      <c r="F297" s="1534" t="s">
        <v>1133</v>
      </c>
      <c r="G297" s="1535" t="s">
        <v>16</v>
      </c>
      <c r="H297" s="1532"/>
      <c r="I297" s="1683" t="str">
        <f>F292&amp;" + "&amp;F293&amp;" + "&amp;F294&amp;" - "&amp;F295&amp;" - "&amp;F296</f>
        <v>KJ + KK + KL - IQ - MA</v>
      </c>
      <c r="J297" s="1533"/>
      <c r="K297" s="4113">
        <v>1</v>
      </c>
      <c r="L297" s="4177"/>
      <c r="M297" s="2037"/>
      <c r="N297" s="2037"/>
      <c r="O297" s="1913"/>
      <c r="P297" s="2161"/>
    </row>
    <row r="298" spans="1:16" ht="22" customHeight="1" x14ac:dyDescent="0.35">
      <c r="A298" s="5022"/>
      <c r="B298" s="5022"/>
      <c r="C298" s="5021"/>
      <c r="D298" s="5040"/>
      <c r="E298" s="1443" t="s">
        <v>1110</v>
      </c>
      <c r="F298" s="1447" t="s">
        <v>1134</v>
      </c>
      <c r="G298" s="1444" t="s">
        <v>16</v>
      </c>
      <c r="H298" s="1445"/>
      <c r="I298" s="1446"/>
      <c r="J298" s="1443"/>
      <c r="K298" s="3932">
        <v>1</v>
      </c>
      <c r="L298" s="4157"/>
      <c r="M298" s="2018"/>
      <c r="N298" s="2018"/>
      <c r="O298" s="1894"/>
      <c r="P298" s="2142"/>
    </row>
    <row r="299" spans="1:16" ht="22" customHeight="1" thickBot="1" x14ac:dyDescent="0.4">
      <c r="A299" s="5022"/>
      <c r="B299" s="5022"/>
      <c r="C299" s="5021"/>
      <c r="D299" s="2297" t="s">
        <v>1135</v>
      </c>
      <c r="E299" s="1685"/>
      <c r="F299" s="1686" t="s">
        <v>1136</v>
      </c>
      <c r="G299" s="1687" t="s">
        <v>16</v>
      </c>
      <c r="H299" s="1688"/>
      <c r="I299" s="1689"/>
      <c r="J299" s="1685"/>
      <c r="K299" s="4128">
        <v>1</v>
      </c>
      <c r="L299" s="4214"/>
      <c r="M299" s="2075"/>
      <c r="N299" s="2075"/>
      <c r="O299" s="1951"/>
      <c r="P299" s="2199"/>
    </row>
    <row r="300" spans="1:16" ht="22" customHeight="1" x14ac:dyDescent="0.35">
      <c r="A300" s="5022"/>
      <c r="B300" s="5022"/>
      <c r="C300" s="5021"/>
      <c r="D300" s="5040" t="s">
        <v>1137</v>
      </c>
      <c r="E300" s="1443" t="s">
        <v>1098</v>
      </c>
      <c r="F300" s="1447" t="s">
        <v>1138</v>
      </c>
      <c r="G300" s="1444" t="s">
        <v>16</v>
      </c>
      <c r="H300" s="1445"/>
      <c r="I300" s="1446"/>
      <c r="J300" s="1443"/>
      <c r="K300" s="3932">
        <v>1</v>
      </c>
      <c r="L300" s="4157"/>
      <c r="M300" s="2018"/>
      <c r="N300" s="2018"/>
      <c r="O300" s="1894"/>
      <c r="P300" s="2142"/>
    </row>
    <row r="301" spans="1:16" ht="22" customHeight="1" x14ac:dyDescent="0.35">
      <c r="A301" s="5022"/>
      <c r="B301" s="5022"/>
      <c r="C301" s="5021"/>
      <c r="D301" s="5040"/>
      <c r="E301" s="1525" t="s">
        <v>1100</v>
      </c>
      <c r="F301" s="1526" t="s">
        <v>1139</v>
      </c>
      <c r="G301" s="1527" t="s">
        <v>16</v>
      </c>
      <c r="H301" s="1528"/>
      <c r="I301" s="1677"/>
      <c r="J301" s="1525"/>
      <c r="K301" s="4022">
        <v>1</v>
      </c>
      <c r="L301" s="4175"/>
      <c r="M301" s="2036"/>
      <c r="N301" s="2036"/>
      <c r="O301" s="1912"/>
      <c r="P301" s="2160"/>
    </row>
    <row r="302" spans="1:16" ht="22" customHeight="1" x14ac:dyDescent="0.35">
      <c r="A302" s="5022"/>
      <c r="B302" s="5022"/>
      <c r="C302" s="5021"/>
      <c r="D302" s="5040"/>
      <c r="E302" s="1412" t="s">
        <v>1102</v>
      </c>
      <c r="F302" s="1413" t="s">
        <v>1140</v>
      </c>
      <c r="G302" s="1414" t="s">
        <v>16</v>
      </c>
      <c r="H302" s="1415"/>
      <c r="I302" s="1416"/>
      <c r="J302" s="1412"/>
      <c r="K302" s="3913">
        <v>1</v>
      </c>
      <c r="L302" s="4148"/>
      <c r="M302" s="2010"/>
      <c r="N302" s="2010"/>
      <c r="O302" s="1886"/>
      <c r="P302" s="2134"/>
    </row>
    <row r="303" spans="1:16" ht="22" customHeight="1" x14ac:dyDescent="0.35">
      <c r="A303" s="5022"/>
      <c r="B303" s="5022"/>
      <c r="C303" s="5021"/>
      <c r="D303" s="5040"/>
      <c r="E303" s="1412" t="s">
        <v>1104</v>
      </c>
      <c r="F303" s="1413" t="s">
        <v>1141</v>
      </c>
      <c r="G303" s="1414" t="s">
        <v>16</v>
      </c>
      <c r="H303" s="1415"/>
      <c r="I303" s="1416"/>
      <c r="J303" s="1412"/>
      <c r="K303" s="3913">
        <v>1</v>
      </c>
      <c r="L303" s="4148"/>
      <c r="M303" s="2010"/>
      <c r="N303" s="2010"/>
      <c r="O303" s="1886"/>
      <c r="P303" s="2134"/>
    </row>
    <row r="304" spans="1:16" ht="22" customHeight="1" x14ac:dyDescent="0.35">
      <c r="A304" s="5022"/>
      <c r="B304" s="5022"/>
      <c r="C304" s="5021"/>
      <c r="D304" s="5040"/>
      <c r="E304" s="1678" t="s">
        <v>1106</v>
      </c>
      <c r="F304" s="1679" t="s">
        <v>1142</v>
      </c>
      <c r="G304" s="1680" t="s">
        <v>16</v>
      </c>
      <c r="H304" s="1681"/>
      <c r="I304" s="1682"/>
      <c r="J304" s="1678"/>
      <c r="K304" s="3931">
        <v>1</v>
      </c>
      <c r="L304" s="4212"/>
      <c r="M304" s="2073"/>
      <c r="N304" s="2073"/>
      <c r="O304" s="1949"/>
      <c r="P304" s="2197"/>
    </row>
    <row r="305" spans="1:16" ht="22" customHeight="1" x14ac:dyDescent="0.35">
      <c r="A305" s="5022"/>
      <c r="B305" s="5022"/>
      <c r="C305" s="5021"/>
      <c r="D305" s="5040"/>
      <c r="E305" s="1533" t="s">
        <v>1108</v>
      </c>
      <c r="F305" s="1534" t="s">
        <v>1143</v>
      </c>
      <c r="G305" s="1535" t="s">
        <v>16</v>
      </c>
      <c r="H305" s="1532"/>
      <c r="I305" s="1683" t="str">
        <f>F300&amp;" + "&amp;F301&amp;" + "&amp;F302&amp;" - "&amp;F303&amp;" - "&amp;F304</f>
        <v>KM + KN + KO - IR - MD</v>
      </c>
      <c r="J305" s="1533"/>
      <c r="K305" s="4113">
        <v>1</v>
      </c>
      <c r="L305" s="4177"/>
      <c r="M305" s="2037"/>
      <c r="N305" s="2037"/>
      <c r="O305" s="1913"/>
      <c r="P305" s="2161"/>
    </row>
    <row r="306" spans="1:16" ht="22" customHeight="1" x14ac:dyDescent="0.35">
      <c r="A306" s="5022"/>
      <c r="B306" s="5022"/>
      <c r="C306" s="5021"/>
      <c r="D306" s="5040"/>
      <c r="E306" s="1443" t="s">
        <v>1110</v>
      </c>
      <c r="F306" s="1447" t="s">
        <v>1144</v>
      </c>
      <c r="G306" s="1444" t="s">
        <v>16</v>
      </c>
      <c r="H306" s="1445"/>
      <c r="I306" s="1446"/>
      <c r="J306" s="1443"/>
      <c r="K306" s="3932">
        <v>1</v>
      </c>
      <c r="L306" s="4157"/>
      <c r="M306" s="2018"/>
      <c r="N306" s="2018"/>
      <c r="O306" s="1894"/>
      <c r="P306" s="2142"/>
    </row>
    <row r="307" spans="1:16" ht="22" customHeight="1" thickBot="1" x14ac:dyDescent="0.4">
      <c r="A307" s="5022"/>
      <c r="B307" s="5022"/>
      <c r="C307" s="5021"/>
      <c r="D307" s="2297" t="s">
        <v>1135</v>
      </c>
      <c r="E307" s="1685"/>
      <c r="F307" s="1686" t="s">
        <v>1145</v>
      </c>
      <c r="G307" s="1687" t="s">
        <v>16</v>
      </c>
      <c r="H307" s="1688"/>
      <c r="I307" s="1689"/>
      <c r="J307" s="1685"/>
      <c r="K307" s="4128">
        <v>1</v>
      </c>
      <c r="L307" s="4214"/>
      <c r="M307" s="2075"/>
      <c r="N307" s="2075"/>
      <c r="O307" s="1951"/>
      <c r="P307" s="2199"/>
    </row>
    <row r="308" spans="1:16" ht="22" customHeight="1" x14ac:dyDescent="0.35">
      <c r="A308" s="5022"/>
      <c r="B308" s="5022"/>
      <c r="C308" s="5021"/>
      <c r="D308" s="5040" t="s">
        <v>1146</v>
      </c>
      <c r="E308" s="1443" t="s">
        <v>1098</v>
      </c>
      <c r="F308" s="1447" t="s">
        <v>1147</v>
      </c>
      <c r="G308" s="1444" t="s">
        <v>16</v>
      </c>
      <c r="H308" s="1445"/>
      <c r="I308" s="1446"/>
      <c r="J308" s="1443"/>
      <c r="K308" s="3932">
        <v>1</v>
      </c>
      <c r="L308" s="4157"/>
      <c r="M308" s="2018"/>
      <c r="N308" s="2018"/>
      <c r="O308" s="1894"/>
      <c r="P308" s="2142"/>
    </row>
    <row r="309" spans="1:16" ht="22" customHeight="1" x14ac:dyDescent="0.35">
      <c r="A309" s="5022"/>
      <c r="B309" s="5022"/>
      <c r="C309" s="5021"/>
      <c r="D309" s="5040"/>
      <c r="E309" s="1525" t="s">
        <v>1100</v>
      </c>
      <c r="F309" s="1526" t="s">
        <v>1148</v>
      </c>
      <c r="G309" s="1527" t="s">
        <v>16</v>
      </c>
      <c r="H309" s="1528"/>
      <c r="I309" s="1677"/>
      <c r="J309" s="1525"/>
      <c r="K309" s="4022">
        <v>1</v>
      </c>
      <c r="L309" s="4175"/>
      <c r="M309" s="2036"/>
      <c r="N309" s="2036"/>
      <c r="O309" s="1912"/>
      <c r="P309" s="2160"/>
    </row>
    <row r="310" spans="1:16" ht="22" customHeight="1" x14ac:dyDescent="0.35">
      <c r="A310" s="5022"/>
      <c r="B310" s="5022"/>
      <c r="C310" s="5021"/>
      <c r="D310" s="5040"/>
      <c r="E310" s="1412" t="s">
        <v>1102</v>
      </c>
      <c r="F310" s="1413" t="s">
        <v>1149</v>
      </c>
      <c r="G310" s="1414" t="s">
        <v>16</v>
      </c>
      <c r="H310" s="1415"/>
      <c r="I310" s="1416"/>
      <c r="J310" s="1412"/>
      <c r="K310" s="3913">
        <v>1</v>
      </c>
      <c r="L310" s="4148"/>
      <c r="M310" s="2010"/>
      <c r="N310" s="2010"/>
      <c r="O310" s="1886"/>
      <c r="P310" s="2134"/>
    </row>
    <row r="311" spans="1:16" ht="22" customHeight="1" x14ac:dyDescent="0.35">
      <c r="A311" s="5022"/>
      <c r="B311" s="5022"/>
      <c r="C311" s="5021"/>
      <c r="D311" s="5040"/>
      <c r="E311" s="1412" t="s">
        <v>1104</v>
      </c>
      <c r="F311" s="1413" t="s">
        <v>1150</v>
      </c>
      <c r="G311" s="1414" t="s">
        <v>16</v>
      </c>
      <c r="H311" s="1415"/>
      <c r="I311" s="1416"/>
      <c r="J311" s="1412"/>
      <c r="K311" s="3913">
        <v>1</v>
      </c>
      <c r="L311" s="4148"/>
      <c r="M311" s="2010"/>
      <c r="N311" s="2010"/>
      <c r="O311" s="1886"/>
      <c r="P311" s="2134"/>
    </row>
    <row r="312" spans="1:16" ht="22" customHeight="1" x14ac:dyDescent="0.35">
      <c r="A312" s="5022"/>
      <c r="B312" s="5022"/>
      <c r="C312" s="5021"/>
      <c r="D312" s="5040"/>
      <c r="E312" s="1678" t="s">
        <v>1106</v>
      </c>
      <c r="F312" s="1679" t="s">
        <v>1151</v>
      </c>
      <c r="G312" s="1680" t="s">
        <v>16</v>
      </c>
      <c r="H312" s="1681"/>
      <c r="I312" s="1682"/>
      <c r="J312" s="1678"/>
      <c r="K312" s="3931">
        <v>1</v>
      </c>
      <c r="L312" s="4212"/>
      <c r="M312" s="2073"/>
      <c r="N312" s="2073"/>
      <c r="O312" s="1949"/>
      <c r="P312" s="2197"/>
    </row>
    <row r="313" spans="1:16" ht="22" customHeight="1" x14ac:dyDescent="0.35">
      <c r="A313" s="5022"/>
      <c r="B313" s="5022"/>
      <c r="C313" s="5021"/>
      <c r="D313" s="5040"/>
      <c r="E313" s="1533" t="s">
        <v>1108</v>
      </c>
      <c r="F313" s="1534" t="s">
        <v>1152</v>
      </c>
      <c r="G313" s="1535" t="s">
        <v>16</v>
      </c>
      <c r="H313" s="1532"/>
      <c r="I313" s="1683" t="str">
        <f>F308&amp;" + "&amp;F309&amp;" + "&amp;F310&amp;" - "&amp;F311&amp;" - "&amp;F312</f>
        <v>KP + KQ + KR - IS - MG</v>
      </c>
      <c r="J313" s="1533"/>
      <c r="K313" s="4113">
        <v>1</v>
      </c>
      <c r="L313" s="4177"/>
      <c r="M313" s="2037"/>
      <c r="N313" s="2037"/>
      <c r="O313" s="1913"/>
      <c r="P313" s="2161"/>
    </row>
    <row r="314" spans="1:16" ht="22" customHeight="1" x14ac:dyDescent="0.35">
      <c r="A314" s="5022"/>
      <c r="B314" s="5022"/>
      <c r="C314" s="5021"/>
      <c r="D314" s="5040"/>
      <c r="E314" s="1443" t="s">
        <v>1110</v>
      </c>
      <c r="F314" s="1447" t="s">
        <v>1153</v>
      </c>
      <c r="G314" s="1444" t="s">
        <v>16</v>
      </c>
      <c r="H314" s="1445"/>
      <c r="I314" s="1446"/>
      <c r="J314" s="1443"/>
      <c r="K314" s="3932">
        <v>1</v>
      </c>
      <c r="L314" s="4157"/>
      <c r="M314" s="2018"/>
      <c r="N314" s="2018"/>
      <c r="O314" s="1894"/>
      <c r="P314" s="2142"/>
    </row>
    <row r="315" spans="1:16" ht="22" customHeight="1" thickBot="1" x14ac:dyDescent="0.4">
      <c r="A315" s="5022"/>
      <c r="B315" s="5022"/>
      <c r="C315" s="5021"/>
      <c r="D315" s="2297" t="s">
        <v>1135</v>
      </c>
      <c r="E315" s="1685"/>
      <c r="F315" s="1686" t="s">
        <v>1154</v>
      </c>
      <c r="G315" s="1687" t="s">
        <v>16</v>
      </c>
      <c r="H315" s="1688"/>
      <c r="I315" s="1689"/>
      <c r="J315" s="1685"/>
      <c r="K315" s="4128">
        <v>1</v>
      </c>
      <c r="L315" s="4214"/>
      <c r="M315" s="2075"/>
      <c r="N315" s="2075"/>
      <c r="O315" s="1951"/>
      <c r="P315" s="2199"/>
    </row>
    <row r="316" spans="1:16" ht="22" customHeight="1" x14ac:dyDescent="0.35">
      <c r="A316" s="5022"/>
      <c r="B316" s="5022"/>
      <c r="C316" s="5021"/>
      <c r="D316" s="5040" t="s">
        <v>740</v>
      </c>
      <c r="E316" s="1443" t="s">
        <v>1098</v>
      </c>
      <c r="F316" s="1447" t="s">
        <v>1155</v>
      </c>
      <c r="G316" s="1444" t="s">
        <v>16</v>
      </c>
      <c r="H316" s="1445"/>
      <c r="I316" s="1446"/>
      <c r="J316" s="1443"/>
      <c r="K316" s="3932">
        <v>1</v>
      </c>
      <c r="L316" s="4157"/>
      <c r="M316" s="2018"/>
      <c r="N316" s="2018"/>
      <c r="O316" s="1894"/>
      <c r="P316" s="2142"/>
    </row>
    <row r="317" spans="1:16" ht="22" customHeight="1" x14ac:dyDescent="0.35">
      <c r="A317" s="5022"/>
      <c r="B317" s="5022"/>
      <c r="C317" s="5021"/>
      <c r="D317" s="5040"/>
      <c r="E317" s="1525" t="s">
        <v>1100</v>
      </c>
      <c r="F317" s="1526" t="s">
        <v>1156</v>
      </c>
      <c r="G317" s="1527" t="s">
        <v>16</v>
      </c>
      <c r="H317" s="1528"/>
      <c r="I317" s="1677"/>
      <c r="J317" s="1525"/>
      <c r="K317" s="4022">
        <v>1</v>
      </c>
      <c r="L317" s="4175"/>
      <c r="M317" s="2036"/>
      <c r="N317" s="2036"/>
      <c r="O317" s="1912"/>
      <c r="P317" s="2160"/>
    </row>
    <row r="318" spans="1:16" ht="22" customHeight="1" x14ac:dyDescent="0.35">
      <c r="A318" s="5022"/>
      <c r="B318" s="5022"/>
      <c r="C318" s="5021"/>
      <c r="D318" s="5040"/>
      <c r="E318" s="1412" t="s">
        <v>1102</v>
      </c>
      <c r="F318" s="1413" t="s">
        <v>1157</v>
      </c>
      <c r="G318" s="1414" t="s">
        <v>16</v>
      </c>
      <c r="H318" s="1415"/>
      <c r="I318" s="1416"/>
      <c r="J318" s="1412"/>
      <c r="K318" s="3913">
        <v>1</v>
      </c>
      <c r="L318" s="4148"/>
      <c r="M318" s="2010"/>
      <c r="N318" s="2010"/>
      <c r="O318" s="1886"/>
      <c r="P318" s="2134"/>
    </row>
    <row r="319" spans="1:16" ht="22" customHeight="1" x14ac:dyDescent="0.35">
      <c r="A319" s="5022"/>
      <c r="B319" s="5022"/>
      <c r="C319" s="5021"/>
      <c r="D319" s="5040"/>
      <c r="E319" s="1412" t="s">
        <v>1104</v>
      </c>
      <c r="F319" s="1413" t="s">
        <v>1158</v>
      </c>
      <c r="G319" s="1414" t="s">
        <v>16</v>
      </c>
      <c r="H319" s="1415"/>
      <c r="I319" s="1416"/>
      <c r="J319" s="1412"/>
      <c r="K319" s="3913">
        <v>1</v>
      </c>
      <c r="L319" s="4148"/>
      <c r="M319" s="2010"/>
      <c r="N319" s="2010"/>
      <c r="O319" s="1886"/>
      <c r="P319" s="2134"/>
    </row>
    <row r="320" spans="1:16" ht="22" customHeight="1" x14ac:dyDescent="0.35">
      <c r="A320" s="5022"/>
      <c r="B320" s="5022"/>
      <c r="C320" s="5021"/>
      <c r="D320" s="5040"/>
      <c r="E320" s="1678" t="s">
        <v>1106</v>
      </c>
      <c r="F320" s="1679" t="s">
        <v>1159</v>
      </c>
      <c r="G320" s="1680" t="s">
        <v>16</v>
      </c>
      <c r="H320" s="1681"/>
      <c r="I320" s="1682"/>
      <c r="J320" s="1678"/>
      <c r="K320" s="3931">
        <v>1</v>
      </c>
      <c r="L320" s="4212"/>
      <c r="M320" s="2073"/>
      <c r="N320" s="2073"/>
      <c r="O320" s="1949"/>
      <c r="P320" s="2197"/>
    </row>
    <row r="321" spans="1:16" ht="22" customHeight="1" x14ac:dyDescent="0.35">
      <c r="A321" s="5022"/>
      <c r="B321" s="5022"/>
      <c r="C321" s="5021"/>
      <c r="D321" s="5040"/>
      <c r="E321" s="1533" t="s">
        <v>1108</v>
      </c>
      <c r="F321" s="1534" t="s">
        <v>1160</v>
      </c>
      <c r="G321" s="1535" t="s">
        <v>16</v>
      </c>
      <c r="H321" s="1532"/>
      <c r="I321" s="1683" t="str">
        <f>F316&amp;" + "&amp;F317&amp;" + "&amp;F318&amp;" - "&amp;F319&amp;" - "&amp;F320</f>
        <v>KS + KT + KU - IT - MJ</v>
      </c>
      <c r="J321" s="1533"/>
      <c r="K321" s="4113">
        <v>1</v>
      </c>
      <c r="L321" s="4177"/>
      <c r="M321" s="2037"/>
      <c r="N321" s="2037"/>
      <c r="O321" s="1913"/>
      <c r="P321" s="2161"/>
    </row>
    <row r="322" spans="1:16" ht="22" customHeight="1" x14ac:dyDescent="0.35">
      <c r="A322" s="5022"/>
      <c r="B322" s="5022"/>
      <c r="C322" s="5021"/>
      <c r="D322" s="5040"/>
      <c r="E322" s="1443" t="s">
        <v>1110</v>
      </c>
      <c r="F322" s="1447" t="s">
        <v>1161</v>
      </c>
      <c r="G322" s="1444" t="s">
        <v>16</v>
      </c>
      <c r="H322" s="1445"/>
      <c r="I322" s="1446"/>
      <c r="J322" s="1443"/>
      <c r="K322" s="3932">
        <v>1</v>
      </c>
      <c r="L322" s="4157"/>
      <c r="M322" s="2018"/>
      <c r="N322" s="2018"/>
      <c r="O322" s="1894"/>
      <c r="P322" s="2142"/>
    </row>
    <row r="323" spans="1:16" ht="22" customHeight="1" thickBot="1" x14ac:dyDescent="0.4">
      <c r="A323" s="5022"/>
      <c r="B323" s="5022"/>
      <c r="C323" s="5021"/>
      <c r="D323" s="2297" t="s">
        <v>1135</v>
      </c>
      <c r="E323" s="1685"/>
      <c r="F323" s="1686" t="s">
        <v>1162</v>
      </c>
      <c r="G323" s="1687" t="s">
        <v>16</v>
      </c>
      <c r="H323" s="1688"/>
      <c r="I323" s="1689"/>
      <c r="J323" s="1685"/>
      <c r="K323" s="4128">
        <v>1</v>
      </c>
      <c r="L323" s="4214"/>
      <c r="M323" s="2075"/>
      <c r="N323" s="2075"/>
      <c r="O323" s="1951"/>
      <c r="P323" s="2199"/>
    </row>
    <row r="324" spans="1:16" ht="22" customHeight="1" x14ac:dyDescent="0.35">
      <c r="A324" s="5022"/>
      <c r="B324" s="5022"/>
      <c r="C324" s="5021"/>
      <c r="D324" s="5040" t="s">
        <v>1163</v>
      </c>
      <c r="E324" s="1443" t="s">
        <v>1098</v>
      </c>
      <c r="F324" s="1447" t="s">
        <v>1164</v>
      </c>
      <c r="G324" s="1444" t="s">
        <v>16</v>
      </c>
      <c r="H324" s="1445"/>
      <c r="I324" s="1446"/>
      <c r="J324" s="1443"/>
      <c r="K324" s="3932">
        <v>1</v>
      </c>
      <c r="L324" s="4157"/>
      <c r="M324" s="2018"/>
      <c r="N324" s="2018"/>
      <c r="O324" s="1894"/>
      <c r="P324" s="2142"/>
    </row>
    <row r="325" spans="1:16" ht="22" customHeight="1" x14ac:dyDescent="0.35">
      <c r="A325" s="5022"/>
      <c r="B325" s="5022"/>
      <c r="C325" s="5021"/>
      <c r="D325" s="5040"/>
      <c r="E325" s="1525" t="s">
        <v>1100</v>
      </c>
      <c r="F325" s="1526" t="s">
        <v>1165</v>
      </c>
      <c r="G325" s="1527" t="s">
        <v>16</v>
      </c>
      <c r="H325" s="1528"/>
      <c r="I325" s="1677"/>
      <c r="J325" s="1525"/>
      <c r="K325" s="4022">
        <v>1</v>
      </c>
      <c r="L325" s="4175"/>
      <c r="M325" s="2036"/>
      <c r="N325" s="2036"/>
      <c r="O325" s="1912"/>
      <c r="P325" s="2160"/>
    </row>
    <row r="326" spans="1:16" ht="22" customHeight="1" x14ac:dyDescent="0.35">
      <c r="A326" s="5022"/>
      <c r="B326" s="5022"/>
      <c r="C326" s="5021"/>
      <c r="D326" s="5040"/>
      <c r="E326" s="1412" t="s">
        <v>1102</v>
      </c>
      <c r="F326" s="1413" t="s">
        <v>1166</v>
      </c>
      <c r="G326" s="1414" t="s">
        <v>16</v>
      </c>
      <c r="H326" s="1415"/>
      <c r="I326" s="1416"/>
      <c r="J326" s="1412"/>
      <c r="K326" s="3913">
        <v>1</v>
      </c>
      <c r="L326" s="4148"/>
      <c r="M326" s="2010"/>
      <c r="N326" s="2010"/>
      <c r="O326" s="1886"/>
      <c r="P326" s="2134"/>
    </row>
    <row r="327" spans="1:16" ht="22" customHeight="1" x14ac:dyDescent="0.35">
      <c r="A327" s="5022"/>
      <c r="B327" s="5022"/>
      <c r="C327" s="5021"/>
      <c r="D327" s="5040"/>
      <c r="E327" s="1412" t="s">
        <v>1104</v>
      </c>
      <c r="F327" s="1413" t="s">
        <v>1167</v>
      </c>
      <c r="G327" s="1414" t="s">
        <v>16</v>
      </c>
      <c r="H327" s="1415"/>
      <c r="I327" s="1416"/>
      <c r="J327" s="1412"/>
      <c r="K327" s="3913">
        <v>1</v>
      </c>
      <c r="L327" s="4148"/>
      <c r="M327" s="2010"/>
      <c r="N327" s="2010"/>
      <c r="O327" s="1886"/>
      <c r="P327" s="2134"/>
    </row>
    <row r="328" spans="1:16" ht="22" customHeight="1" x14ac:dyDescent="0.35">
      <c r="A328" s="5022"/>
      <c r="B328" s="5022"/>
      <c r="C328" s="5021"/>
      <c r="D328" s="5040"/>
      <c r="E328" s="1678" t="s">
        <v>1106</v>
      </c>
      <c r="F328" s="1679" t="s">
        <v>1168</v>
      </c>
      <c r="G328" s="1680" t="s">
        <v>16</v>
      </c>
      <c r="H328" s="1681"/>
      <c r="I328" s="1682"/>
      <c r="J328" s="1678"/>
      <c r="K328" s="3931">
        <v>1</v>
      </c>
      <c r="L328" s="4212"/>
      <c r="M328" s="2073"/>
      <c r="N328" s="2073"/>
      <c r="O328" s="1949"/>
      <c r="P328" s="2197"/>
    </row>
    <row r="329" spans="1:16" ht="22" customHeight="1" x14ac:dyDescent="0.35">
      <c r="A329" s="5022"/>
      <c r="B329" s="5022"/>
      <c r="C329" s="5021"/>
      <c r="D329" s="5040"/>
      <c r="E329" s="1533" t="s">
        <v>1108</v>
      </c>
      <c r="F329" s="1534" t="s">
        <v>1169</v>
      </c>
      <c r="G329" s="1535" t="s">
        <v>16</v>
      </c>
      <c r="H329" s="1532"/>
      <c r="I329" s="1683" t="str">
        <f>F324&amp;" + "&amp;F325&amp;" + "&amp;F326&amp;" - "&amp;F327&amp;" - "&amp;F328</f>
        <v>KV + KW + KX - IU - MM</v>
      </c>
      <c r="J329" s="1533"/>
      <c r="K329" s="4113">
        <v>1</v>
      </c>
      <c r="L329" s="4177"/>
      <c r="M329" s="2037"/>
      <c r="N329" s="2037"/>
      <c r="O329" s="1913"/>
      <c r="P329" s="2161"/>
    </row>
    <row r="330" spans="1:16" ht="22" customHeight="1" thickBot="1" x14ac:dyDescent="0.4">
      <c r="A330" s="5022"/>
      <c r="B330" s="5022"/>
      <c r="C330" s="5021"/>
      <c r="D330" s="5047"/>
      <c r="E330" s="1422" t="s">
        <v>1110</v>
      </c>
      <c r="F330" s="1684" t="s">
        <v>1170</v>
      </c>
      <c r="G330" s="1424" t="s">
        <v>16</v>
      </c>
      <c r="H330" s="1425"/>
      <c r="I330" s="1426"/>
      <c r="J330" s="1422"/>
      <c r="K330" s="3925">
        <v>1</v>
      </c>
      <c r="L330" s="4213"/>
      <c r="M330" s="2074"/>
      <c r="N330" s="2074"/>
      <c r="O330" s="1950"/>
      <c r="P330" s="2198"/>
    </row>
    <row r="331" spans="1:16" ht="22" customHeight="1" x14ac:dyDescent="0.35">
      <c r="A331" s="5022"/>
      <c r="B331" s="5022"/>
      <c r="C331" s="5021"/>
      <c r="D331" s="5040" t="s">
        <v>1171</v>
      </c>
      <c r="E331" s="1443" t="s">
        <v>1098</v>
      </c>
      <c r="F331" s="1447" t="s">
        <v>1172</v>
      </c>
      <c r="G331" s="1444" t="s">
        <v>16</v>
      </c>
      <c r="H331" s="1445"/>
      <c r="I331" s="1446"/>
      <c r="J331" s="1443"/>
      <c r="K331" s="3932">
        <v>1</v>
      </c>
      <c r="L331" s="4157"/>
      <c r="M331" s="2018"/>
      <c r="N331" s="2018"/>
      <c r="O331" s="1894"/>
      <c r="P331" s="2142"/>
    </row>
    <row r="332" spans="1:16" ht="22" customHeight="1" x14ac:dyDescent="0.35">
      <c r="A332" s="5022"/>
      <c r="B332" s="5022"/>
      <c r="C332" s="5021"/>
      <c r="D332" s="5040"/>
      <c r="E332" s="1525" t="s">
        <v>1100</v>
      </c>
      <c r="F332" s="1526" t="s">
        <v>1173</v>
      </c>
      <c r="G332" s="1527" t="s">
        <v>16</v>
      </c>
      <c r="H332" s="1528"/>
      <c r="I332" s="1677"/>
      <c r="J332" s="1525"/>
      <c r="K332" s="4022">
        <v>1</v>
      </c>
      <c r="L332" s="4175"/>
      <c r="M332" s="2036"/>
      <c r="N332" s="2036"/>
      <c r="O332" s="1912"/>
      <c r="P332" s="2160"/>
    </row>
    <row r="333" spans="1:16" ht="22" customHeight="1" x14ac:dyDescent="0.35">
      <c r="A333" s="5022"/>
      <c r="B333" s="5022"/>
      <c r="C333" s="5021"/>
      <c r="D333" s="5040"/>
      <c r="E333" s="1412" t="s">
        <v>1102</v>
      </c>
      <c r="F333" s="1413" t="s">
        <v>1174</v>
      </c>
      <c r="G333" s="1414" t="s">
        <v>16</v>
      </c>
      <c r="H333" s="1415"/>
      <c r="I333" s="1416"/>
      <c r="J333" s="1412"/>
      <c r="K333" s="3913">
        <v>1</v>
      </c>
      <c r="L333" s="4148"/>
      <c r="M333" s="2010"/>
      <c r="N333" s="2010"/>
      <c r="O333" s="1886"/>
      <c r="P333" s="2134"/>
    </row>
    <row r="334" spans="1:16" ht="22" customHeight="1" x14ac:dyDescent="0.35">
      <c r="A334" s="5022"/>
      <c r="B334" s="5022"/>
      <c r="C334" s="5021"/>
      <c r="D334" s="5040"/>
      <c r="E334" s="1412" t="s">
        <v>1104</v>
      </c>
      <c r="F334" s="1413" t="s">
        <v>1175</v>
      </c>
      <c r="G334" s="1414" t="s">
        <v>16</v>
      </c>
      <c r="H334" s="1415"/>
      <c r="I334" s="1416"/>
      <c r="J334" s="1412"/>
      <c r="K334" s="3913">
        <v>1</v>
      </c>
      <c r="L334" s="4148"/>
      <c r="M334" s="2010"/>
      <c r="N334" s="2010"/>
      <c r="O334" s="1886"/>
      <c r="P334" s="2134"/>
    </row>
    <row r="335" spans="1:16" ht="22" customHeight="1" x14ac:dyDescent="0.35">
      <c r="A335" s="5022"/>
      <c r="B335" s="5022"/>
      <c r="C335" s="5021"/>
      <c r="D335" s="5040"/>
      <c r="E335" s="1678" t="s">
        <v>1106</v>
      </c>
      <c r="F335" s="1679" t="s">
        <v>1176</v>
      </c>
      <c r="G335" s="1680" t="s">
        <v>16</v>
      </c>
      <c r="H335" s="1681"/>
      <c r="I335" s="1682"/>
      <c r="J335" s="1678"/>
      <c r="K335" s="3931">
        <v>1</v>
      </c>
      <c r="L335" s="4212"/>
      <c r="M335" s="2073"/>
      <c r="N335" s="2073"/>
      <c r="O335" s="1949"/>
      <c r="P335" s="2197"/>
    </row>
    <row r="336" spans="1:16" ht="22" customHeight="1" x14ac:dyDescent="0.35">
      <c r="A336" s="5022"/>
      <c r="B336" s="5022"/>
      <c r="C336" s="5021"/>
      <c r="D336" s="5040"/>
      <c r="E336" s="1533" t="s">
        <v>1108</v>
      </c>
      <c r="F336" s="1534" t="s">
        <v>1177</v>
      </c>
      <c r="G336" s="1535" t="s">
        <v>16</v>
      </c>
      <c r="H336" s="1532"/>
      <c r="I336" s="1683" t="str">
        <f>F331&amp;" + "&amp;F332&amp;" + "&amp;F333&amp;" - "&amp;F334&amp;" - "&amp;F335</f>
        <v>KY + KZ + LA - IV - MP</v>
      </c>
      <c r="J336" s="1533"/>
      <c r="K336" s="4113">
        <v>1</v>
      </c>
      <c r="L336" s="4177"/>
      <c r="M336" s="2037"/>
      <c r="N336" s="2037"/>
      <c r="O336" s="1913"/>
      <c r="P336" s="2161"/>
    </row>
    <row r="337" spans="1:16" ht="22" customHeight="1" thickBot="1" x14ac:dyDescent="0.4">
      <c r="A337" s="5022"/>
      <c r="B337" s="5022"/>
      <c r="C337" s="5021"/>
      <c r="D337" s="5047"/>
      <c r="E337" s="1422" t="s">
        <v>1110</v>
      </c>
      <c r="F337" s="1684" t="s">
        <v>1178</v>
      </c>
      <c r="G337" s="1424" t="s">
        <v>16</v>
      </c>
      <c r="H337" s="1425"/>
      <c r="I337" s="1426"/>
      <c r="J337" s="1422"/>
      <c r="K337" s="3925">
        <v>1</v>
      </c>
      <c r="L337" s="4213"/>
      <c r="M337" s="2074"/>
      <c r="N337" s="2074"/>
      <c r="O337" s="1950"/>
      <c r="P337" s="2198"/>
    </row>
    <row r="338" spans="1:16" ht="22" customHeight="1" x14ac:dyDescent="0.35">
      <c r="A338" s="5022"/>
      <c r="B338" s="5022"/>
      <c r="C338" s="5021"/>
      <c r="D338" s="5040" t="s">
        <v>1179</v>
      </c>
      <c r="E338" s="1443" t="s">
        <v>1098</v>
      </c>
      <c r="F338" s="1447" t="s">
        <v>1180</v>
      </c>
      <c r="G338" s="1444" t="s">
        <v>16</v>
      </c>
      <c r="H338" s="1445"/>
      <c r="I338" s="1446"/>
      <c r="J338" s="1443"/>
      <c r="K338" s="3932">
        <v>1</v>
      </c>
      <c r="L338" s="4157"/>
      <c r="M338" s="2018"/>
      <c r="N338" s="2018"/>
      <c r="O338" s="1894"/>
      <c r="P338" s="2142"/>
    </row>
    <row r="339" spans="1:16" ht="22" customHeight="1" x14ac:dyDescent="0.35">
      <c r="A339" s="5022"/>
      <c r="B339" s="5022"/>
      <c r="C339" s="5021"/>
      <c r="D339" s="5040"/>
      <c r="E339" s="1525" t="s">
        <v>1100</v>
      </c>
      <c r="F339" s="1526" t="s">
        <v>1181</v>
      </c>
      <c r="G339" s="1527" t="s">
        <v>16</v>
      </c>
      <c r="H339" s="1528"/>
      <c r="I339" s="1677"/>
      <c r="J339" s="1525"/>
      <c r="K339" s="4022">
        <v>1</v>
      </c>
      <c r="L339" s="4175"/>
      <c r="M339" s="2036"/>
      <c r="N339" s="2036"/>
      <c r="O339" s="1912"/>
      <c r="P339" s="2160"/>
    </row>
    <row r="340" spans="1:16" ht="22" customHeight="1" x14ac:dyDescent="0.35">
      <c r="A340" s="5022"/>
      <c r="B340" s="5022"/>
      <c r="C340" s="5021"/>
      <c r="D340" s="5040"/>
      <c r="E340" s="1412" t="s">
        <v>1102</v>
      </c>
      <c r="F340" s="1413" t="s">
        <v>1182</v>
      </c>
      <c r="G340" s="1414" t="s">
        <v>16</v>
      </c>
      <c r="H340" s="1415"/>
      <c r="I340" s="1416"/>
      <c r="J340" s="1412"/>
      <c r="K340" s="3913">
        <v>1</v>
      </c>
      <c r="L340" s="4148"/>
      <c r="M340" s="2010"/>
      <c r="N340" s="2010"/>
      <c r="O340" s="1886"/>
      <c r="P340" s="2134"/>
    </row>
    <row r="341" spans="1:16" ht="22" customHeight="1" x14ac:dyDescent="0.35">
      <c r="A341" s="5022"/>
      <c r="B341" s="5022"/>
      <c r="C341" s="5021"/>
      <c r="D341" s="5040"/>
      <c r="E341" s="1412" t="s">
        <v>1104</v>
      </c>
      <c r="F341" s="1413" t="s">
        <v>1183</v>
      </c>
      <c r="G341" s="1414" t="s">
        <v>16</v>
      </c>
      <c r="H341" s="1415"/>
      <c r="I341" s="1416"/>
      <c r="J341" s="1412"/>
      <c r="K341" s="3913">
        <v>1</v>
      </c>
      <c r="L341" s="4148"/>
      <c r="M341" s="2010"/>
      <c r="N341" s="2010"/>
      <c r="O341" s="1886"/>
      <c r="P341" s="2134"/>
    </row>
    <row r="342" spans="1:16" ht="22" customHeight="1" x14ac:dyDescent="0.35">
      <c r="A342" s="5022"/>
      <c r="B342" s="5022"/>
      <c r="C342" s="5021"/>
      <c r="D342" s="5040"/>
      <c r="E342" s="1678" t="s">
        <v>1106</v>
      </c>
      <c r="F342" s="1679" t="s">
        <v>1184</v>
      </c>
      <c r="G342" s="1680" t="s">
        <v>16</v>
      </c>
      <c r="H342" s="1681"/>
      <c r="I342" s="1682"/>
      <c r="J342" s="1678"/>
      <c r="K342" s="3931">
        <v>1</v>
      </c>
      <c r="L342" s="4212"/>
      <c r="M342" s="2073"/>
      <c r="N342" s="2073"/>
      <c r="O342" s="1949"/>
      <c r="P342" s="2197"/>
    </row>
    <row r="343" spans="1:16" ht="22" customHeight="1" x14ac:dyDescent="0.35">
      <c r="A343" s="5022"/>
      <c r="B343" s="5022"/>
      <c r="C343" s="5021"/>
      <c r="D343" s="5040"/>
      <c r="E343" s="1533" t="s">
        <v>1108</v>
      </c>
      <c r="F343" s="1534" t="s">
        <v>1185</v>
      </c>
      <c r="G343" s="1535" t="s">
        <v>16</v>
      </c>
      <c r="H343" s="1532"/>
      <c r="I343" s="1683" t="str">
        <f>F338&amp;" + "&amp;F339&amp;" + "&amp;F340&amp;" - "&amp;F341&amp;" - "&amp;F342</f>
        <v>LB + LC + LD - IW - MS</v>
      </c>
      <c r="J343" s="1533"/>
      <c r="K343" s="4113">
        <v>1</v>
      </c>
      <c r="L343" s="4177"/>
      <c r="M343" s="2037"/>
      <c r="N343" s="2037"/>
      <c r="O343" s="1913"/>
      <c r="P343" s="2161"/>
    </row>
    <row r="344" spans="1:16" ht="22" customHeight="1" thickBot="1" x14ac:dyDescent="0.4">
      <c r="A344" s="5022"/>
      <c r="B344" s="5022"/>
      <c r="C344" s="5021"/>
      <c r="D344" s="5047"/>
      <c r="E344" s="1422" t="s">
        <v>1110</v>
      </c>
      <c r="F344" s="1684" t="s">
        <v>1186</v>
      </c>
      <c r="G344" s="1424" t="s">
        <v>16</v>
      </c>
      <c r="H344" s="1425"/>
      <c r="I344" s="1426"/>
      <c r="J344" s="1422"/>
      <c r="K344" s="3925">
        <v>1</v>
      </c>
      <c r="L344" s="4213"/>
      <c r="M344" s="2074"/>
      <c r="N344" s="2074"/>
      <c r="O344" s="1950"/>
      <c r="P344" s="2198"/>
    </row>
    <row r="345" spans="1:16" ht="22" customHeight="1" x14ac:dyDescent="0.35">
      <c r="A345" s="5022"/>
      <c r="B345" s="5022"/>
      <c r="C345" s="5021"/>
      <c r="D345" s="5040" t="s">
        <v>1187</v>
      </c>
      <c r="E345" s="1443" t="s">
        <v>1098</v>
      </c>
      <c r="F345" s="1447" t="s">
        <v>1188</v>
      </c>
      <c r="G345" s="1444" t="s">
        <v>16</v>
      </c>
      <c r="H345" s="1445"/>
      <c r="I345" s="1446"/>
      <c r="J345" s="1443"/>
      <c r="K345" s="3932">
        <v>1</v>
      </c>
      <c r="L345" s="4157"/>
      <c r="M345" s="2018"/>
      <c r="N345" s="2018"/>
      <c r="O345" s="1894"/>
      <c r="P345" s="2142"/>
    </row>
    <row r="346" spans="1:16" ht="22" customHeight="1" x14ac:dyDescent="0.35">
      <c r="A346" s="5022"/>
      <c r="B346" s="5022"/>
      <c r="C346" s="5021"/>
      <c r="D346" s="5040"/>
      <c r="E346" s="1525" t="s">
        <v>1100</v>
      </c>
      <c r="F346" s="1526" t="s">
        <v>1189</v>
      </c>
      <c r="G346" s="1527" t="s">
        <v>16</v>
      </c>
      <c r="H346" s="1528"/>
      <c r="I346" s="1677"/>
      <c r="J346" s="1525"/>
      <c r="K346" s="4022">
        <v>1</v>
      </c>
      <c r="L346" s="4175"/>
      <c r="M346" s="2036"/>
      <c r="N346" s="2036"/>
      <c r="O346" s="1912"/>
      <c r="P346" s="2160"/>
    </row>
    <row r="347" spans="1:16" ht="22" customHeight="1" x14ac:dyDescent="0.35">
      <c r="A347" s="5022"/>
      <c r="B347" s="5022"/>
      <c r="C347" s="5021"/>
      <c r="D347" s="5040"/>
      <c r="E347" s="1412" t="s">
        <v>1102</v>
      </c>
      <c r="F347" s="1413" t="s">
        <v>1190</v>
      </c>
      <c r="G347" s="1414" t="s">
        <v>16</v>
      </c>
      <c r="H347" s="1415"/>
      <c r="I347" s="1416"/>
      <c r="J347" s="1412"/>
      <c r="K347" s="3913">
        <v>1</v>
      </c>
      <c r="L347" s="4148"/>
      <c r="M347" s="2010"/>
      <c r="N347" s="2010"/>
      <c r="O347" s="1886"/>
      <c r="P347" s="2134"/>
    </row>
    <row r="348" spans="1:16" ht="22" customHeight="1" x14ac:dyDescent="0.35">
      <c r="A348" s="5022"/>
      <c r="B348" s="5022"/>
      <c r="C348" s="5021"/>
      <c r="D348" s="5040"/>
      <c r="E348" s="1412" t="s">
        <v>1104</v>
      </c>
      <c r="F348" s="1413" t="s">
        <v>1191</v>
      </c>
      <c r="G348" s="1414" t="s">
        <v>16</v>
      </c>
      <c r="H348" s="1415"/>
      <c r="I348" s="1416"/>
      <c r="J348" s="1412"/>
      <c r="K348" s="3913">
        <v>1</v>
      </c>
      <c r="L348" s="4148"/>
      <c r="M348" s="2010"/>
      <c r="N348" s="2010"/>
      <c r="O348" s="1886"/>
      <c r="P348" s="2134"/>
    </row>
    <row r="349" spans="1:16" ht="22" customHeight="1" x14ac:dyDescent="0.35">
      <c r="A349" s="5022"/>
      <c r="B349" s="5022"/>
      <c r="C349" s="5021"/>
      <c r="D349" s="5040"/>
      <c r="E349" s="1678" t="s">
        <v>1106</v>
      </c>
      <c r="F349" s="1679" t="s">
        <v>1192</v>
      </c>
      <c r="G349" s="1680" t="s">
        <v>16</v>
      </c>
      <c r="H349" s="1681"/>
      <c r="I349" s="1682"/>
      <c r="J349" s="1678"/>
      <c r="K349" s="3931">
        <v>1</v>
      </c>
      <c r="L349" s="4212"/>
      <c r="M349" s="2073"/>
      <c r="N349" s="2073"/>
      <c r="O349" s="1949"/>
      <c r="P349" s="2197"/>
    </row>
    <row r="350" spans="1:16" ht="22" customHeight="1" x14ac:dyDescent="0.35">
      <c r="A350" s="5022"/>
      <c r="B350" s="5022"/>
      <c r="C350" s="5021"/>
      <c r="D350" s="5040"/>
      <c r="E350" s="1533" t="s">
        <v>1108</v>
      </c>
      <c r="F350" s="1534" t="s">
        <v>1193</v>
      </c>
      <c r="G350" s="1535" t="s">
        <v>16</v>
      </c>
      <c r="H350" s="1532"/>
      <c r="I350" s="1683" t="str">
        <f>F345&amp;" + "&amp;F346&amp;" + "&amp;F347&amp;" - "&amp;F348&amp;" - "&amp;F349</f>
        <v>LE + LF + LG - IX - MV</v>
      </c>
      <c r="J350" s="1533"/>
      <c r="K350" s="4113">
        <v>1</v>
      </c>
      <c r="L350" s="4177"/>
      <c r="M350" s="2037"/>
      <c r="N350" s="2037"/>
      <c r="O350" s="1913"/>
      <c r="P350" s="2161"/>
    </row>
    <row r="351" spans="1:16" ht="22" customHeight="1" thickBot="1" x14ac:dyDescent="0.4">
      <c r="A351" s="5022"/>
      <c r="B351" s="5022"/>
      <c r="C351" s="5021"/>
      <c r="D351" s="5047"/>
      <c r="E351" s="1422" t="s">
        <v>1110</v>
      </c>
      <c r="F351" s="1684" t="s">
        <v>1194</v>
      </c>
      <c r="G351" s="1424" t="s">
        <v>16</v>
      </c>
      <c r="H351" s="1425"/>
      <c r="I351" s="1426"/>
      <c r="J351" s="1422"/>
      <c r="K351" s="3925">
        <v>1</v>
      </c>
      <c r="L351" s="4213"/>
      <c r="M351" s="2074"/>
      <c r="N351" s="2074"/>
      <c r="O351" s="1950"/>
      <c r="P351" s="2198"/>
    </row>
    <row r="352" spans="1:16" ht="22" customHeight="1" x14ac:dyDescent="0.35">
      <c r="A352" s="5022"/>
      <c r="B352" s="5022"/>
      <c r="C352" s="5021"/>
      <c r="D352" s="5040" t="s">
        <v>1195</v>
      </c>
      <c r="E352" s="1443" t="s">
        <v>1098</v>
      </c>
      <c r="F352" s="1447" t="s">
        <v>1196</v>
      </c>
      <c r="G352" s="1444" t="s">
        <v>16</v>
      </c>
      <c r="H352" s="1445"/>
      <c r="I352" s="1446"/>
      <c r="J352" s="1443"/>
      <c r="K352" s="3932">
        <v>1</v>
      </c>
      <c r="L352" s="4157"/>
      <c r="M352" s="2018"/>
      <c r="N352" s="2018"/>
      <c r="O352" s="1894"/>
      <c r="P352" s="2142"/>
    </row>
    <row r="353" spans="1:16" ht="22" customHeight="1" x14ac:dyDescent="0.35">
      <c r="A353" s="5022"/>
      <c r="B353" s="5022"/>
      <c r="C353" s="5021"/>
      <c r="D353" s="5040"/>
      <c r="E353" s="1525" t="s">
        <v>1100</v>
      </c>
      <c r="F353" s="1526" t="s">
        <v>1197</v>
      </c>
      <c r="G353" s="1527" t="s">
        <v>16</v>
      </c>
      <c r="H353" s="1528"/>
      <c r="I353" s="1677"/>
      <c r="J353" s="1525"/>
      <c r="K353" s="4022">
        <v>1</v>
      </c>
      <c r="L353" s="4175"/>
      <c r="M353" s="2036"/>
      <c r="N353" s="2036"/>
      <c r="O353" s="1912"/>
      <c r="P353" s="2160"/>
    </row>
    <row r="354" spans="1:16" ht="22" customHeight="1" x14ac:dyDescent="0.35">
      <c r="A354" s="5022"/>
      <c r="B354" s="5022"/>
      <c r="C354" s="5021"/>
      <c r="D354" s="5040"/>
      <c r="E354" s="1412" t="s">
        <v>1102</v>
      </c>
      <c r="F354" s="1413" t="s">
        <v>1198</v>
      </c>
      <c r="G354" s="1414" t="s">
        <v>16</v>
      </c>
      <c r="H354" s="1415"/>
      <c r="I354" s="1416"/>
      <c r="J354" s="1412"/>
      <c r="K354" s="3913">
        <v>1</v>
      </c>
      <c r="L354" s="4148"/>
      <c r="M354" s="2010"/>
      <c r="N354" s="2010"/>
      <c r="O354" s="1886"/>
      <c r="P354" s="2134"/>
    </row>
    <row r="355" spans="1:16" ht="22" customHeight="1" x14ac:dyDescent="0.35">
      <c r="A355" s="5022"/>
      <c r="B355" s="5022"/>
      <c r="C355" s="5021"/>
      <c r="D355" s="5040"/>
      <c r="E355" s="1412" t="s">
        <v>1104</v>
      </c>
      <c r="F355" s="1413" t="s">
        <v>1199</v>
      </c>
      <c r="G355" s="1414" t="s">
        <v>16</v>
      </c>
      <c r="H355" s="1415"/>
      <c r="I355" s="1416"/>
      <c r="J355" s="1412"/>
      <c r="K355" s="3913">
        <v>1</v>
      </c>
      <c r="L355" s="4148"/>
      <c r="M355" s="2010"/>
      <c r="N355" s="2010"/>
      <c r="O355" s="1886"/>
      <c r="P355" s="2134"/>
    </row>
    <row r="356" spans="1:16" ht="22" customHeight="1" x14ac:dyDescent="0.35">
      <c r="A356" s="5022"/>
      <c r="B356" s="5022"/>
      <c r="C356" s="5021"/>
      <c r="D356" s="5040"/>
      <c r="E356" s="1678" t="s">
        <v>1106</v>
      </c>
      <c r="F356" s="1679" t="s">
        <v>1200</v>
      </c>
      <c r="G356" s="1680" t="s">
        <v>16</v>
      </c>
      <c r="H356" s="1681"/>
      <c r="I356" s="1682"/>
      <c r="J356" s="1678"/>
      <c r="K356" s="3931">
        <v>1</v>
      </c>
      <c r="L356" s="4212"/>
      <c r="M356" s="2073"/>
      <c r="N356" s="2073"/>
      <c r="O356" s="1949"/>
      <c r="P356" s="2197"/>
    </row>
    <row r="357" spans="1:16" ht="22" customHeight="1" x14ac:dyDescent="0.35">
      <c r="A357" s="5022"/>
      <c r="B357" s="5022"/>
      <c r="C357" s="5021"/>
      <c r="D357" s="5040"/>
      <c r="E357" s="1533" t="s">
        <v>1108</v>
      </c>
      <c r="F357" s="1534" t="s">
        <v>1201</v>
      </c>
      <c r="G357" s="1535" t="s">
        <v>16</v>
      </c>
      <c r="H357" s="1532"/>
      <c r="I357" s="1683" t="str">
        <f>F352&amp;" + "&amp;F353&amp;" + "&amp;F354&amp;" - "&amp;F355&amp;" - "&amp;F356</f>
        <v>LH + LI + LJ - MY - MZ</v>
      </c>
      <c r="J357" s="1533"/>
      <c r="K357" s="4113">
        <v>1</v>
      </c>
      <c r="L357" s="4177"/>
      <c r="M357" s="2037"/>
      <c r="N357" s="2037"/>
      <c r="O357" s="1913"/>
      <c r="P357" s="2161"/>
    </row>
    <row r="358" spans="1:16" ht="22" customHeight="1" thickBot="1" x14ac:dyDescent="0.4">
      <c r="A358" s="5022"/>
      <c r="B358" s="5022"/>
      <c r="C358" s="5021"/>
      <c r="D358" s="5047"/>
      <c r="E358" s="1422" t="s">
        <v>1110</v>
      </c>
      <c r="F358" s="1684" t="s">
        <v>1202</v>
      </c>
      <c r="G358" s="1424" t="s">
        <v>16</v>
      </c>
      <c r="H358" s="1425"/>
      <c r="I358" s="1426"/>
      <c r="J358" s="1422"/>
      <c r="K358" s="3925">
        <v>1</v>
      </c>
      <c r="L358" s="4213"/>
      <c r="M358" s="2074"/>
      <c r="N358" s="2074"/>
      <c r="O358" s="1950"/>
      <c r="P358" s="2198"/>
    </row>
    <row r="359" spans="1:16" ht="22" customHeight="1" x14ac:dyDescent="0.35">
      <c r="A359" s="5022"/>
      <c r="B359" s="5022"/>
      <c r="C359" s="5021"/>
      <c r="D359" s="5040" t="s">
        <v>749</v>
      </c>
      <c r="E359" s="1443" t="s">
        <v>1098</v>
      </c>
      <c r="F359" s="1447" t="s">
        <v>1203</v>
      </c>
      <c r="G359" s="1444" t="s">
        <v>16</v>
      </c>
      <c r="H359" s="1445"/>
      <c r="I359" s="1446"/>
      <c r="J359" s="1443"/>
      <c r="K359" s="3932">
        <v>1</v>
      </c>
      <c r="L359" s="4157"/>
      <c r="M359" s="2018"/>
      <c r="N359" s="2018"/>
      <c r="O359" s="1894"/>
      <c r="P359" s="2142"/>
    </row>
    <row r="360" spans="1:16" ht="22" customHeight="1" x14ac:dyDescent="0.35">
      <c r="A360" s="5022"/>
      <c r="B360" s="5022"/>
      <c r="C360" s="5021"/>
      <c r="D360" s="5040"/>
      <c r="E360" s="1525" t="s">
        <v>1100</v>
      </c>
      <c r="F360" s="1526" t="s">
        <v>1204</v>
      </c>
      <c r="G360" s="1527" t="s">
        <v>16</v>
      </c>
      <c r="H360" s="1528"/>
      <c r="I360" s="1677"/>
      <c r="J360" s="1525"/>
      <c r="K360" s="4022">
        <v>1</v>
      </c>
      <c r="L360" s="4175"/>
      <c r="M360" s="2036"/>
      <c r="N360" s="2036"/>
      <c r="O360" s="1912"/>
      <c r="P360" s="2160"/>
    </row>
    <row r="361" spans="1:16" ht="22" customHeight="1" x14ac:dyDescent="0.35">
      <c r="A361" s="5022"/>
      <c r="B361" s="5022"/>
      <c r="C361" s="5021"/>
      <c r="D361" s="5040"/>
      <c r="E361" s="1412" t="s">
        <v>1102</v>
      </c>
      <c r="F361" s="1413" t="s">
        <v>1205</v>
      </c>
      <c r="G361" s="1414" t="s">
        <v>16</v>
      </c>
      <c r="H361" s="1415"/>
      <c r="I361" s="1416"/>
      <c r="J361" s="1412"/>
      <c r="K361" s="3913">
        <v>1</v>
      </c>
      <c r="L361" s="4148"/>
      <c r="M361" s="2010"/>
      <c r="N361" s="2010"/>
      <c r="O361" s="1886"/>
      <c r="P361" s="2134"/>
    </row>
    <row r="362" spans="1:16" ht="22" customHeight="1" x14ac:dyDescent="0.35">
      <c r="A362" s="5022"/>
      <c r="B362" s="5022"/>
      <c r="C362" s="5021"/>
      <c r="D362" s="5040"/>
      <c r="E362" s="1412" t="s">
        <v>1104</v>
      </c>
      <c r="F362" s="1413" t="s">
        <v>1206</v>
      </c>
      <c r="G362" s="1414" t="s">
        <v>16</v>
      </c>
      <c r="H362" s="1415"/>
      <c r="I362" s="1416"/>
      <c r="J362" s="1412"/>
      <c r="K362" s="3913">
        <v>1</v>
      </c>
      <c r="L362" s="4148"/>
      <c r="M362" s="2010"/>
      <c r="N362" s="2010"/>
      <c r="O362" s="1886"/>
      <c r="P362" s="2134"/>
    </row>
    <row r="363" spans="1:16" ht="22" customHeight="1" x14ac:dyDescent="0.35">
      <c r="A363" s="5022"/>
      <c r="B363" s="5022"/>
      <c r="C363" s="5021"/>
      <c r="D363" s="5040"/>
      <c r="E363" s="1678" t="s">
        <v>1106</v>
      </c>
      <c r="F363" s="1679" t="s">
        <v>1207</v>
      </c>
      <c r="G363" s="1680" t="s">
        <v>16</v>
      </c>
      <c r="H363" s="1681"/>
      <c r="I363" s="1682"/>
      <c r="J363" s="1678"/>
      <c r="K363" s="3931">
        <v>1</v>
      </c>
      <c r="L363" s="4212"/>
      <c r="M363" s="2073"/>
      <c r="N363" s="2073"/>
      <c r="O363" s="1949"/>
      <c r="P363" s="2197"/>
    </row>
    <row r="364" spans="1:16" ht="22" customHeight="1" x14ac:dyDescent="0.35">
      <c r="A364" s="5022"/>
      <c r="B364" s="5022"/>
      <c r="C364" s="5021"/>
      <c r="D364" s="5040"/>
      <c r="E364" s="1533" t="s">
        <v>1108</v>
      </c>
      <c r="F364" s="1534" t="s">
        <v>1208</v>
      </c>
      <c r="G364" s="1535" t="s">
        <v>16</v>
      </c>
      <c r="H364" s="1532"/>
      <c r="I364" s="1683" t="str">
        <f>F359&amp;" + "&amp;F360&amp;" + "&amp;F361&amp;" - "&amp;F362&amp;" - "&amp;F363</f>
        <v>LK + LL + LM - NC - ND</v>
      </c>
      <c r="J364" s="1533"/>
      <c r="K364" s="4113">
        <v>1</v>
      </c>
      <c r="L364" s="4177"/>
      <c r="M364" s="2037"/>
      <c r="N364" s="2037"/>
      <c r="O364" s="1913"/>
      <c r="P364" s="2161"/>
    </row>
    <row r="365" spans="1:16" ht="22" customHeight="1" thickBot="1" x14ac:dyDescent="0.4">
      <c r="A365" s="5022"/>
      <c r="B365" s="5022"/>
      <c r="C365" s="5021"/>
      <c r="D365" s="5047"/>
      <c r="E365" s="1422" t="s">
        <v>1110</v>
      </c>
      <c r="F365" s="1684" t="s">
        <v>1209</v>
      </c>
      <c r="G365" s="1424" t="s">
        <v>16</v>
      </c>
      <c r="H365" s="1425"/>
      <c r="I365" s="1426"/>
      <c r="J365" s="1422"/>
      <c r="K365" s="3925">
        <v>1</v>
      </c>
      <c r="L365" s="4213"/>
      <c r="M365" s="2074"/>
      <c r="N365" s="2074"/>
      <c r="O365" s="1950"/>
      <c r="P365" s="2198"/>
    </row>
    <row r="366" spans="1:16" ht="22" customHeight="1" x14ac:dyDescent="0.35">
      <c r="A366" s="5022"/>
      <c r="B366" s="5022"/>
      <c r="C366" s="5021"/>
      <c r="D366" s="5036" t="s">
        <v>1210</v>
      </c>
      <c r="E366" s="1396" t="s">
        <v>1098</v>
      </c>
      <c r="F366" s="1397" t="s">
        <v>1211</v>
      </c>
      <c r="G366" s="1398" t="s">
        <v>16</v>
      </c>
      <c r="H366" s="1399"/>
      <c r="I366" s="1400"/>
      <c r="J366" s="1396"/>
      <c r="K366" s="3932">
        <v>1</v>
      </c>
      <c r="L366" s="4154"/>
      <c r="M366" s="2006"/>
      <c r="N366" s="2006"/>
      <c r="O366" s="1882"/>
      <c r="P366" s="2130"/>
    </row>
    <row r="367" spans="1:16" ht="22" customHeight="1" x14ac:dyDescent="0.35">
      <c r="A367" s="5022"/>
      <c r="B367" s="5022"/>
      <c r="C367" s="5021"/>
      <c r="D367" s="5036"/>
      <c r="E367" s="1662" t="s">
        <v>1100</v>
      </c>
      <c r="F367" s="1663" t="s">
        <v>1212</v>
      </c>
      <c r="G367" s="1664" t="s">
        <v>16</v>
      </c>
      <c r="H367" s="1665"/>
      <c r="I367" s="1666"/>
      <c r="J367" s="1662"/>
      <c r="K367" s="4022">
        <v>1</v>
      </c>
      <c r="L367" s="4209"/>
      <c r="M367" s="2070"/>
      <c r="N367" s="2070"/>
      <c r="O367" s="1946"/>
      <c r="P367" s="2194"/>
    </row>
    <row r="368" spans="1:16" ht="22" customHeight="1" x14ac:dyDescent="0.35">
      <c r="A368" s="5022"/>
      <c r="B368" s="5022"/>
      <c r="C368" s="5021"/>
      <c r="D368" s="5036"/>
      <c r="E368" s="1437" t="s">
        <v>1102</v>
      </c>
      <c r="F368" s="1438" t="s">
        <v>1213</v>
      </c>
      <c r="G368" s="1439" t="s">
        <v>16</v>
      </c>
      <c r="H368" s="1440"/>
      <c r="I368" s="1441"/>
      <c r="J368" s="1437"/>
      <c r="K368" s="3913">
        <v>1</v>
      </c>
      <c r="L368" s="4155"/>
      <c r="M368" s="2016"/>
      <c r="N368" s="2016"/>
      <c r="O368" s="1892"/>
      <c r="P368" s="2140"/>
    </row>
    <row r="369" spans="1:16" ht="22" customHeight="1" x14ac:dyDescent="0.35">
      <c r="A369" s="5022"/>
      <c r="B369" s="5022"/>
      <c r="C369" s="5021"/>
      <c r="D369" s="5036"/>
      <c r="E369" s="1437" t="s">
        <v>1104</v>
      </c>
      <c r="F369" s="1438" t="s">
        <v>1214</v>
      </c>
      <c r="G369" s="1439" t="s">
        <v>16</v>
      </c>
      <c r="H369" s="1440"/>
      <c r="I369" s="1441"/>
      <c r="J369" s="1437"/>
      <c r="K369" s="3913">
        <v>1</v>
      </c>
      <c r="L369" s="4155"/>
      <c r="M369" s="2016"/>
      <c r="N369" s="2016"/>
      <c r="O369" s="1892"/>
      <c r="P369" s="2140"/>
    </row>
    <row r="370" spans="1:16" ht="22" customHeight="1" x14ac:dyDescent="0.35">
      <c r="A370" s="5022"/>
      <c r="B370" s="5022"/>
      <c r="C370" s="5021"/>
      <c r="D370" s="5036"/>
      <c r="E370" s="1667" t="s">
        <v>1106</v>
      </c>
      <c r="F370" s="1668" t="s">
        <v>1215</v>
      </c>
      <c r="G370" s="1669" t="s">
        <v>16</v>
      </c>
      <c r="H370" s="1670"/>
      <c r="I370" s="1671"/>
      <c r="J370" s="1667"/>
      <c r="K370" s="3931">
        <v>1</v>
      </c>
      <c r="L370" s="4210"/>
      <c r="M370" s="2071"/>
      <c r="N370" s="2071"/>
      <c r="O370" s="1947"/>
      <c r="P370" s="2195"/>
    </row>
    <row r="371" spans="1:16" ht="22" customHeight="1" x14ac:dyDescent="0.35">
      <c r="A371" s="5022"/>
      <c r="B371" s="5022"/>
      <c r="C371" s="5021"/>
      <c r="D371" s="5036"/>
      <c r="E371" s="1672" t="s">
        <v>1108</v>
      </c>
      <c r="F371" s="1673" t="s">
        <v>1216</v>
      </c>
      <c r="G371" s="1674" t="s">
        <v>16</v>
      </c>
      <c r="H371" s="1675"/>
      <c r="I371" s="1676" t="str">
        <f>F366&amp;" + "&amp;F367&amp;" + "&amp;F368&amp;" - "&amp;F369&amp;" - "&amp;F370</f>
        <v>LN + LO + LP - IY - NG</v>
      </c>
      <c r="J371" s="1672"/>
      <c r="K371" s="4113">
        <v>1</v>
      </c>
      <c r="L371" s="4211"/>
      <c r="M371" s="2072"/>
      <c r="N371" s="2072"/>
      <c r="O371" s="1948"/>
      <c r="P371" s="2196"/>
    </row>
    <row r="372" spans="1:16" ht="22" customHeight="1" thickBot="1" x14ac:dyDescent="0.4">
      <c r="A372" s="5022"/>
      <c r="B372" s="5022"/>
      <c r="C372" s="5024"/>
      <c r="D372" s="5037"/>
      <c r="E372" s="1406" t="s">
        <v>1110</v>
      </c>
      <c r="F372" s="1690" t="s">
        <v>1217</v>
      </c>
      <c r="G372" s="1408" t="s">
        <v>16</v>
      </c>
      <c r="H372" s="1409"/>
      <c r="I372" s="1410"/>
      <c r="J372" s="1406"/>
      <c r="K372" s="3928">
        <v>1</v>
      </c>
      <c r="L372" s="4215"/>
      <c r="M372" s="2076"/>
      <c r="N372" s="2076"/>
      <c r="O372" s="1952"/>
      <c r="P372" s="2200"/>
    </row>
    <row r="373" spans="1:16" ht="22" customHeight="1" thickTop="1" x14ac:dyDescent="0.35">
      <c r="A373" s="5022"/>
      <c r="B373" s="5022"/>
      <c r="C373" s="5020" t="s">
        <v>1218</v>
      </c>
      <c r="D373" s="5039" t="s">
        <v>1219</v>
      </c>
      <c r="E373" s="1381" t="s">
        <v>1098</v>
      </c>
      <c r="F373" s="1411" t="s">
        <v>1220</v>
      </c>
      <c r="G373" s="1383" t="s">
        <v>16</v>
      </c>
      <c r="H373" s="1380"/>
      <c r="I373" s="1384"/>
      <c r="J373" s="1381"/>
      <c r="K373" s="4019">
        <v>1</v>
      </c>
      <c r="L373" s="4147"/>
      <c r="M373" s="2009"/>
      <c r="N373" s="2009"/>
      <c r="O373" s="1885"/>
      <c r="P373" s="2133"/>
    </row>
    <row r="374" spans="1:16" ht="22" customHeight="1" x14ac:dyDescent="0.35">
      <c r="A374" s="5022"/>
      <c r="B374" s="5022"/>
      <c r="C374" s="5021"/>
      <c r="D374" s="5040"/>
      <c r="E374" s="1525" t="s">
        <v>1100</v>
      </c>
      <c r="F374" s="1526" t="s">
        <v>1221</v>
      </c>
      <c r="G374" s="1527" t="s">
        <v>16</v>
      </c>
      <c r="H374" s="1528"/>
      <c r="I374" s="1677"/>
      <c r="J374" s="1525"/>
      <c r="K374" s="4022">
        <v>1</v>
      </c>
      <c r="L374" s="4175"/>
      <c r="M374" s="2036"/>
      <c r="N374" s="2036"/>
      <c r="O374" s="1912"/>
      <c r="P374" s="2160"/>
    </row>
    <row r="375" spans="1:16" ht="22" customHeight="1" x14ac:dyDescent="0.35">
      <c r="A375" s="5022"/>
      <c r="B375" s="5022"/>
      <c r="C375" s="5021"/>
      <c r="D375" s="5040"/>
      <c r="E375" s="1412" t="s">
        <v>1102</v>
      </c>
      <c r="F375" s="1413" t="s">
        <v>1222</v>
      </c>
      <c r="G375" s="1414" t="s">
        <v>16</v>
      </c>
      <c r="H375" s="1415"/>
      <c r="I375" s="1416"/>
      <c r="J375" s="1412"/>
      <c r="K375" s="3913">
        <v>1</v>
      </c>
      <c r="L375" s="4148"/>
      <c r="M375" s="2010"/>
      <c r="N375" s="2010"/>
      <c r="O375" s="1886"/>
      <c r="P375" s="2134"/>
    </row>
    <row r="376" spans="1:16" ht="22" customHeight="1" x14ac:dyDescent="0.35">
      <c r="A376" s="5022"/>
      <c r="B376" s="5022"/>
      <c r="C376" s="5021"/>
      <c r="D376" s="5040"/>
      <c r="E376" s="1412" t="s">
        <v>1104</v>
      </c>
      <c r="F376" s="1413" t="s">
        <v>1223</v>
      </c>
      <c r="G376" s="1414" t="s">
        <v>16</v>
      </c>
      <c r="H376" s="1415"/>
      <c r="I376" s="1416"/>
      <c r="J376" s="1412"/>
      <c r="K376" s="3913">
        <v>1</v>
      </c>
      <c r="L376" s="4148"/>
      <c r="M376" s="2010"/>
      <c r="N376" s="2010"/>
      <c r="O376" s="1886"/>
      <c r="P376" s="2134"/>
    </row>
    <row r="377" spans="1:16" ht="22" customHeight="1" x14ac:dyDescent="0.35">
      <c r="A377" s="5022"/>
      <c r="B377" s="5022"/>
      <c r="C377" s="5021"/>
      <c r="D377" s="5040"/>
      <c r="E377" s="1678" t="s">
        <v>1106</v>
      </c>
      <c r="F377" s="1691" t="s">
        <v>1224</v>
      </c>
      <c r="G377" s="1680" t="s">
        <v>16</v>
      </c>
      <c r="H377" s="1681"/>
      <c r="I377" s="1682"/>
      <c r="J377" s="1678"/>
      <c r="K377" s="3931">
        <v>1</v>
      </c>
      <c r="L377" s="4216"/>
      <c r="M377" s="2077"/>
      <c r="N377" s="2077"/>
      <c r="O377" s="1953"/>
      <c r="P377" s="2201"/>
    </row>
    <row r="378" spans="1:16" ht="22" customHeight="1" x14ac:dyDescent="0.35">
      <c r="A378" s="5022"/>
      <c r="B378" s="5022"/>
      <c r="C378" s="5021"/>
      <c r="D378" s="5040"/>
      <c r="E378" s="1533" t="s">
        <v>1108</v>
      </c>
      <c r="F378" s="1692" t="s">
        <v>1225</v>
      </c>
      <c r="G378" s="1535" t="s">
        <v>16</v>
      </c>
      <c r="H378" s="1532"/>
      <c r="I378" s="1683" t="str">
        <f>F373&amp;" + "&amp;F374&amp;" + "&amp;F375&amp;" - "&amp;F376&amp;" - "&amp;F377</f>
        <v>8G + 8M + 8T - IZ - 0U</v>
      </c>
      <c r="J378" s="1533"/>
      <c r="K378" s="4113">
        <v>1</v>
      </c>
      <c r="L378" s="4217"/>
      <c r="M378" s="2078"/>
      <c r="N378" s="2078"/>
      <c r="O378" s="1954"/>
      <c r="P378" s="2202"/>
    </row>
    <row r="379" spans="1:16" ht="22" customHeight="1" thickBot="1" x14ac:dyDescent="0.4">
      <c r="A379" s="5022"/>
      <c r="B379" s="5022"/>
      <c r="C379" s="5021"/>
      <c r="D379" s="5047"/>
      <c r="E379" s="1422" t="s">
        <v>1110</v>
      </c>
      <c r="F379" s="1693" t="s">
        <v>1226</v>
      </c>
      <c r="G379" s="1424" t="s">
        <v>16</v>
      </c>
      <c r="H379" s="1425"/>
      <c r="I379" s="1426"/>
      <c r="J379" s="1422"/>
      <c r="K379" s="3925">
        <v>1</v>
      </c>
      <c r="L379" s="4218"/>
      <c r="M379" s="2079"/>
      <c r="N379" s="2079"/>
      <c r="O379" s="1955"/>
      <c r="P379" s="2203"/>
    </row>
    <row r="380" spans="1:16" ht="22" customHeight="1" x14ac:dyDescent="0.35">
      <c r="A380" s="5022"/>
      <c r="B380" s="5022"/>
      <c r="C380" s="5021"/>
      <c r="D380" s="5040" t="s">
        <v>756</v>
      </c>
      <c r="E380" s="1443" t="s">
        <v>1098</v>
      </c>
      <c r="F380" s="1447" t="s">
        <v>1227</v>
      </c>
      <c r="G380" s="1444" t="s">
        <v>16</v>
      </c>
      <c r="H380" s="1445"/>
      <c r="I380" s="1446"/>
      <c r="J380" s="1443"/>
      <c r="K380" s="3932">
        <v>1</v>
      </c>
      <c r="L380" s="4157"/>
      <c r="M380" s="2018"/>
      <c r="N380" s="2018"/>
      <c r="O380" s="1894"/>
      <c r="P380" s="2142"/>
    </row>
    <row r="381" spans="1:16" ht="22" customHeight="1" x14ac:dyDescent="0.35">
      <c r="A381" s="5022"/>
      <c r="B381" s="5022"/>
      <c r="C381" s="5021"/>
      <c r="D381" s="5040"/>
      <c r="E381" s="1525" t="s">
        <v>1100</v>
      </c>
      <c r="F381" s="1526" t="s">
        <v>1228</v>
      </c>
      <c r="G381" s="1527" t="s">
        <v>16</v>
      </c>
      <c r="H381" s="1528"/>
      <c r="I381" s="1677"/>
      <c r="J381" s="1525"/>
      <c r="K381" s="4022">
        <v>1</v>
      </c>
      <c r="L381" s="4175"/>
      <c r="M381" s="2036"/>
      <c r="N381" s="2036"/>
      <c r="O381" s="1912"/>
      <c r="P381" s="2160"/>
    </row>
    <row r="382" spans="1:16" ht="22" customHeight="1" x14ac:dyDescent="0.35">
      <c r="A382" s="5022"/>
      <c r="B382" s="5022"/>
      <c r="C382" s="5021"/>
      <c r="D382" s="5040"/>
      <c r="E382" s="1412" t="s">
        <v>1102</v>
      </c>
      <c r="F382" s="1413" t="s">
        <v>1229</v>
      </c>
      <c r="G382" s="1414" t="s">
        <v>16</v>
      </c>
      <c r="H382" s="1415"/>
      <c r="I382" s="1416"/>
      <c r="J382" s="1412"/>
      <c r="K382" s="3913">
        <v>1</v>
      </c>
      <c r="L382" s="4148"/>
      <c r="M382" s="2010"/>
      <c r="N382" s="2010"/>
      <c r="O382" s="1886"/>
      <c r="P382" s="2134"/>
    </row>
    <row r="383" spans="1:16" ht="22" customHeight="1" x14ac:dyDescent="0.35">
      <c r="A383" s="5022"/>
      <c r="B383" s="5022"/>
      <c r="C383" s="5021"/>
      <c r="D383" s="5040"/>
      <c r="E383" s="1412" t="s">
        <v>1104</v>
      </c>
      <c r="F383" s="1413" t="s">
        <v>1230</v>
      </c>
      <c r="G383" s="1414" t="s">
        <v>16</v>
      </c>
      <c r="H383" s="1415"/>
      <c r="I383" s="1416"/>
      <c r="J383" s="1412"/>
      <c r="K383" s="3913">
        <v>1</v>
      </c>
      <c r="L383" s="4148"/>
      <c r="M383" s="2010"/>
      <c r="N383" s="2010"/>
      <c r="O383" s="1886"/>
      <c r="P383" s="2134"/>
    </row>
    <row r="384" spans="1:16" ht="22" customHeight="1" x14ac:dyDescent="0.35">
      <c r="A384" s="5022"/>
      <c r="B384" s="5022"/>
      <c r="C384" s="5021"/>
      <c r="D384" s="5040"/>
      <c r="E384" s="1678" t="s">
        <v>1106</v>
      </c>
      <c r="F384" s="1679" t="s">
        <v>1231</v>
      </c>
      <c r="G384" s="1680" t="s">
        <v>16</v>
      </c>
      <c r="H384" s="1681"/>
      <c r="I384" s="1682"/>
      <c r="J384" s="1678"/>
      <c r="K384" s="3931">
        <v>1</v>
      </c>
      <c r="L384" s="4212"/>
      <c r="M384" s="2073"/>
      <c r="N384" s="2073"/>
      <c r="O384" s="1949"/>
      <c r="P384" s="2197"/>
    </row>
    <row r="385" spans="1:16" ht="22" customHeight="1" x14ac:dyDescent="0.35">
      <c r="A385" s="5022"/>
      <c r="B385" s="5022"/>
      <c r="C385" s="5021"/>
      <c r="D385" s="5040"/>
      <c r="E385" s="1533" t="s">
        <v>1108</v>
      </c>
      <c r="F385" s="1534" t="s">
        <v>1232</v>
      </c>
      <c r="G385" s="1535" t="s">
        <v>16</v>
      </c>
      <c r="H385" s="1532"/>
      <c r="I385" s="1683" t="str">
        <f>F380&amp;" + "&amp;F381&amp;" + "&amp;F382&amp;" - "&amp;F383&amp;" - "&amp;F384</f>
        <v>8U + 8V + 8W - I0 - 0X</v>
      </c>
      <c r="J385" s="1533"/>
      <c r="K385" s="4113">
        <v>1</v>
      </c>
      <c r="L385" s="4177"/>
      <c r="M385" s="2037"/>
      <c r="N385" s="2037"/>
      <c r="O385" s="1913"/>
      <c r="P385" s="2161"/>
    </row>
    <row r="386" spans="1:16" ht="22" customHeight="1" thickBot="1" x14ac:dyDescent="0.4">
      <c r="A386" s="5022"/>
      <c r="B386" s="5022"/>
      <c r="C386" s="5021"/>
      <c r="D386" s="5047"/>
      <c r="E386" s="1422" t="s">
        <v>1110</v>
      </c>
      <c r="F386" s="1684" t="s">
        <v>1233</v>
      </c>
      <c r="G386" s="1424" t="s">
        <v>16</v>
      </c>
      <c r="H386" s="1425"/>
      <c r="I386" s="1426"/>
      <c r="J386" s="1422"/>
      <c r="K386" s="3925">
        <v>1</v>
      </c>
      <c r="L386" s="4213"/>
      <c r="M386" s="2074"/>
      <c r="N386" s="2074"/>
      <c r="O386" s="1950"/>
      <c r="P386" s="2198"/>
    </row>
    <row r="387" spans="1:16" ht="22" customHeight="1" x14ac:dyDescent="0.35">
      <c r="A387" s="5022"/>
      <c r="B387" s="5022"/>
      <c r="C387" s="5021"/>
      <c r="D387" s="5040" t="s">
        <v>762</v>
      </c>
      <c r="E387" s="1443" t="s">
        <v>1098</v>
      </c>
      <c r="F387" s="1447" t="s">
        <v>1234</v>
      </c>
      <c r="G387" s="1444" t="s">
        <v>16</v>
      </c>
      <c r="H387" s="1445"/>
      <c r="I387" s="1446"/>
      <c r="J387" s="1443"/>
      <c r="K387" s="3932">
        <v>1</v>
      </c>
      <c r="L387" s="4157"/>
      <c r="M387" s="2018"/>
      <c r="N387" s="2018"/>
      <c r="O387" s="1894"/>
      <c r="P387" s="2142"/>
    </row>
    <row r="388" spans="1:16" ht="22" customHeight="1" x14ac:dyDescent="0.35">
      <c r="A388" s="5022"/>
      <c r="B388" s="5022"/>
      <c r="C388" s="5021"/>
      <c r="D388" s="5040"/>
      <c r="E388" s="1525" t="s">
        <v>1100</v>
      </c>
      <c r="F388" s="1526" t="s">
        <v>1235</v>
      </c>
      <c r="G388" s="1527" t="s">
        <v>16</v>
      </c>
      <c r="H388" s="1528"/>
      <c r="I388" s="1677"/>
      <c r="J388" s="1525"/>
      <c r="K388" s="4022">
        <v>1</v>
      </c>
      <c r="L388" s="4175"/>
      <c r="M388" s="2036"/>
      <c r="N388" s="2036"/>
      <c r="O388" s="1912"/>
      <c r="P388" s="2160"/>
    </row>
    <row r="389" spans="1:16" ht="22" customHeight="1" x14ac:dyDescent="0.35">
      <c r="A389" s="5022"/>
      <c r="B389" s="5022"/>
      <c r="C389" s="5021"/>
      <c r="D389" s="5040"/>
      <c r="E389" s="1412" t="s">
        <v>1102</v>
      </c>
      <c r="F389" s="1413" t="s">
        <v>1236</v>
      </c>
      <c r="G389" s="1414" t="s">
        <v>16</v>
      </c>
      <c r="H389" s="1415"/>
      <c r="I389" s="1416"/>
      <c r="J389" s="1412"/>
      <c r="K389" s="3913">
        <v>1</v>
      </c>
      <c r="L389" s="4148"/>
      <c r="M389" s="2010"/>
      <c r="N389" s="2010"/>
      <c r="O389" s="1886"/>
      <c r="P389" s="2134"/>
    </row>
    <row r="390" spans="1:16" ht="22" customHeight="1" x14ac:dyDescent="0.35">
      <c r="A390" s="5022"/>
      <c r="B390" s="5022"/>
      <c r="C390" s="5021"/>
      <c r="D390" s="5040"/>
      <c r="E390" s="1412" t="s">
        <v>1104</v>
      </c>
      <c r="F390" s="1413" t="s">
        <v>1237</v>
      </c>
      <c r="G390" s="1414" t="s">
        <v>16</v>
      </c>
      <c r="H390" s="1415"/>
      <c r="I390" s="1416"/>
      <c r="J390" s="1412"/>
      <c r="K390" s="3913">
        <v>1</v>
      </c>
      <c r="L390" s="4148"/>
      <c r="M390" s="2010"/>
      <c r="N390" s="2010"/>
      <c r="O390" s="1886"/>
      <c r="P390" s="2134"/>
    </row>
    <row r="391" spans="1:16" ht="22" customHeight="1" x14ac:dyDescent="0.35">
      <c r="A391" s="5022"/>
      <c r="B391" s="5022"/>
      <c r="C391" s="5021"/>
      <c r="D391" s="5040"/>
      <c r="E391" s="1678" t="s">
        <v>1106</v>
      </c>
      <c r="F391" s="1679" t="s">
        <v>1238</v>
      </c>
      <c r="G391" s="1680" t="s">
        <v>16</v>
      </c>
      <c r="H391" s="1681"/>
      <c r="I391" s="1682"/>
      <c r="J391" s="1678"/>
      <c r="K391" s="3931">
        <v>1</v>
      </c>
      <c r="L391" s="4212"/>
      <c r="M391" s="2073"/>
      <c r="N391" s="2073"/>
      <c r="O391" s="1949"/>
      <c r="P391" s="2197"/>
    </row>
    <row r="392" spans="1:16" ht="22" customHeight="1" x14ac:dyDescent="0.35">
      <c r="A392" s="5022"/>
      <c r="B392" s="5022"/>
      <c r="C392" s="5021"/>
      <c r="D392" s="5040"/>
      <c r="E392" s="1533" t="s">
        <v>1108</v>
      </c>
      <c r="F392" s="1534" t="s">
        <v>1239</v>
      </c>
      <c r="G392" s="1535" t="s">
        <v>16</v>
      </c>
      <c r="H392" s="1532"/>
      <c r="I392" s="1683" t="str">
        <f>F387&amp;" + "&amp;F388&amp;" + "&amp;F389&amp;" - "&amp;F390&amp;" - "&amp;F391</f>
        <v>1P + 1R + 1S - I1 - 2B</v>
      </c>
      <c r="J392" s="1533"/>
      <c r="K392" s="4113">
        <v>1</v>
      </c>
      <c r="L392" s="4177"/>
      <c r="M392" s="2037"/>
      <c r="N392" s="2037"/>
      <c r="O392" s="1913"/>
      <c r="P392" s="2161"/>
    </row>
    <row r="393" spans="1:16" ht="22" customHeight="1" thickBot="1" x14ac:dyDescent="0.4">
      <c r="A393" s="5022"/>
      <c r="B393" s="5022"/>
      <c r="C393" s="5021"/>
      <c r="D393" s="5047"/>
      <c r="E393" s="1422" t="s">
        <v>1110</v>
      </c>
      <c r="F393" s="1684" t="s">
        <v>1240</v>
      </c>
      <c r="G393" s="1424" t="s">
        <v>16</v>
      </c>
      <c r="H393" s="1425"/>
      <c r="I393" s="1426"/>
      <c r="J393" s="1422"/>
      <c r="K393" s="3925">
        <v>1</v>
      </c>
      <c r="L393" s="4213"/>
      <c r="M393" s="2074"/>
      <c r="N393" s="2074"/>
      <c r="O393" s="1950"/>
      <c r="P393" s="2198"/>
    </row>
    <row r="394" spans="1:16" ht="22" customHeight="1" x14ac:dyDescent="0.35">
      <c r="A394" s="5022"/>
      <c r="B394" s="5022"/>
      <c r="C394" s="5021"/>
      <c r="D394" s="5040" t="s">
        <v>1241</v>
      </c>
      <c r="E394" s="1443" t="s">
        <v>1098</v>
      </c>
      <c r="F394" s="1447" t="s">
        <v>1242</v>
      </c>
      <c r="G394" s="1444" t="s">
        <v>16</v>
      </c>
      <c r="H394" s="1445"/>
      <c r="I394" s="1446"/>
      <c r="J394" s="1443"/>
      <c r="K394" s="3932">
        <v>1</v>
      </c>
      <c r="L394" s="4157"/>
      <c r="M394" s="2018"/>
      <c r="N394" s="2018"/>
      <c r="O394" s="1894"/>
      <c r="P394" s="2142"/>
    </row>
    <row r="395" spans="1:16" ht="22" customHeight="1" x14ac:dyDescent="0.35">
      <c r="A395" s="5022"/>
      <c r="B395" s="5022"/>
      <c r="C395" s="5021"/>
      <c r="D395" s="5040"/>
      <c r="E395" s="1525" t="s">
        <v>1100</v>
      </c>
      <c r="F395" s="1526" t="s">
        <v>1243</v>
      </c>
      <c r="G395" s="1527" t="s">
        <v>16</v>
      </c>
      <c r="H395" s="1528"/>
      <c r="I395" s="1677"/>
      <c r="J395" s="1525"/>
      <c r="K395" s="4022">
        <v>1</v>
      </c>
      <c r="L395" s="4175"/>
      <c r="M395" s="2036"/>
      <c r="N395" s="2036"/>
      <c r="O395" s="1912"/>
      <c r="P395" s="2160"/>
    </row>
    <row r="396" spans="1:16" ht="22" customHeight="1" x14ac:dyDescent="0.35">
      <c r="A396" s="5022"/>
      <c r="B396" s="5022"/>
      <c r="C396" s="5021"/>
      <c r="D396" s="5040"/>
      <c r="E396" s="1412" t="s">
        <v>1102</v>
      </c>
      <c r="F396" s="1413" t="s">
        <v>1244</v>
      </c>
      <c r="G396" s="1414" t="s">
        <v>16</v>
      </c>
      <c r="H396" s="1415"/>
      <c r="I396" s="1416"/>
      <c r="J396" s="1412"/>
      <c r="K396" s="3913">
        <v>1</v>
      </c>
      <c r="L396" s="4148"/>
      <c r="M396" s="2010"/>
      <c r="N396" s="2010"/>
      <c r="O396" s="1886"/>
      <c r="P396" s="2134"/>
    </row>
    <row r="397" spans="1:16" ht="22" customHeight="1" x14ac:dyDescent="0.35">
      <c r="A397" s="5022"/>
      <c r="B397" s="5022"/>
      <c r="C397" s="5021"/>
      <c r="D397" s="5040"/>
      <c r="E397" s="1412" t="s">
        <v>1104</v>
      </c>
      <c r="F397" s="1413" t="s">
        <v>1245</v>
      </c>
      <c r="G397" s="1414" t="s">
        <v>16</v>
      </c>
      <c r="H397" s="1415"/>
      <c r="I397" s="1416"/>
      <c r="J397" s="1412"/>
      <c r="K397" s="3913">
        <v>1</v>
      </c>
      <c r="L397" s="4148"/>
      <c r="M397" s="2010"/>
      <c r="N397" s="2010"/>
      <c r="O397" s="1886"/>
      <c r="P397" s="2134"/>
    </row>
    <row r="398" spans="1:16" ht="22" customHeight="1" x14ac:dyDescent="0.35">
      <c r="A398" s="5022"/>
      <c r="B398" s="5022"/>
      <c r="C398" s="5021"/>
      <c r="D398" s="5040"/>
      <c r="E398" s="1678" t="s">
        <v>1106</v>
      </c>
      <c r="F398" s="1679" t="s">
        <v>1246</v>
      </c>
      <c r="G398" s="1680" t="s">
        <v>16</v>
      </c>
      <c r="H398" s="1681"/>
      <c r="I398" s="1682"/>
      <c r="J398" s="1678"/>
      <c r="K398" s="3931">
        <v>1</v>
      </c>
      <c r="L398" s="4212"/>
      <c r="M398" s="2073"/>
      <c r="N398" s="2073"/>
      <c r="O398" s="1949"/>
      <c r="P398" s="2197"/>
    </row>
    <row r="399" spans="1:16" ht="22" customHeight="1" x14ac:dyDescent="0.35">
      <c r="A399" s="5022"/>
      <c r="B399" s="5022"/>
      <c r="C399" s="5021"/>
      <c r="D399" s="5040"/>
      <c r="E399" s="1533" t="s">
        <v>1108</v>
      </c>
      <c r="F399" s="1534" t="s">
        <v>1247</v>
      </c>
      <c r="G399" s="1535" t="s">
        <v>16</v>
      </c>
      <c r="H399" s="1532"/>
      <c r="I399" s="1683" t="str">
        <f>F394&amp;" + "&amp;F395&amp;" + "&amp;F396&amp;" - "&amp;F397&amp;" - "&amp;F398</f>
        <v>1T + 1U + 1V - I2 - 2E</v>
      </c>
      <c r="J399" s="1533"/>
      <c r="K399" s="4113">
        <v>1</v>
      </c>
      <c r="L399" s="4177"/>
      <c r="M399" s="2037"/>
      <c r="N399" s="2037"/>
      <c r="O399" s="1913"/>
      <c r="P399" s="2161"/>
    </row>
    <row r="400" spans="1:16" ht="22" customHeight="1" thickBot="1" x14ac:dyDescent="0.4">
      <c r="A400" s="5022"/>
      <c r="B400" s="5022"/>
      <c r="C400" s="5021"/>
      <c r="D400" s="5047"/>
      <c r="E400" s="1422" t="s">
        <v>1110</v>
      </c>
      <c r="F400" s="1684" t="s">
        <v>1248</v>
      </c>
      <c r="G400" s="1424" t="s">
        <v>16</v>
      </c>
      <c r="H400" s="1425"/>
      <c r="I400" s="1426"/>
      <c r="J400" s="1422"/>
      <c r="K400" s="3925">
        <v>1</v>
      </c>
      <c r="L400" s="4213"/>
      <c r="M400" s="2074"/>
      <c r="N400" s="2074"/>
      <c r="O400" s="1950"/>
      <c r="P400" s="2198"/>
    </row>
    <row r="401" spans="1:16" ht="22" customHeight="1" x14ac:dyDescent="0.35">
      <c r="A401" s="5022"/>
      <c r="B401" s="5022"/>
      <c r="C401" s="5021"/>
      <c r="D401" s="5036" t="s">
        <v>1249</v>
      </c>
      <c r="E401" s="1396" t="s">
        <v>1098</v>
      </c>
      <c r="F401" s="1397" t="s">
        <v>1250</v>
      </c>
      <c r="G401" s="1398" t="s">
        <v>16</v>
      </c>
      <c r="H401" s="1399"/>
      <c r="I401" s="1400"/>
      <c r="J401" s="1396"/>
      <c r="K401" s="3932">
        <v>1</v>
      </c>
      <c r="L401" s="4154"/>
      <c r="M401" s="2006"/>
      <c r="N401" s="2006"/>
      <c r="O401" s="1882"/>
      <c r="P401" s="2130"/>
    </row>
    <row r="402" spans="1:16" ht="22" customHeight="1" x14ac:dyDescent="0.35">
      <c r="A402" s="5022"/>
      <c r="B402" s="5022"/>
      <c r="C402" s="5021"/>
      <c r="D402" s="5036"/>
      <c r="E402" s="1662" t="s">
        <v>1100</v>
      </c>
      <c r="F402" s="1663" t="s">
        <v>1251</v>
      </c>
      <c r="G402" s="1664" t="s">
        <v>16</v>
      </c>
      <c r="H402" s="1665"/>
      <c r="I402" s="1666"/>
      <c r="J402" s="1662"/>
      <c r="K402" s="4022">
        <v>1</v>
      </c>
      <c r="L402" s="4209"/>
      <c r="M402" s="2070"/>
      <c r="N402" s="2070"/>
      <c r="O402" s="1946"/>
      <c r="P402" s="2194"/>
    </row>
    <row r="403" spans="1:16" ht="22" customHeight="1" x14ac:dyDescent="0.35">
      <c r="A403" s="5022"/>
      <c r="B403" s="5022"/>
      <c r="C403" s="5021"/>
      <c r="D403" s="5036"/>
      <c r="E403" s="1437" t="s">
        <v>1102</v>
      </c>
      <c r="F403" s="1438" t="s">
        <v>1252</v>
      </c>
      <c r="G403" s="1439" t="s">
        <v>16</v>
      </c>
      <c r="H403" s="1440"/>
      <c r="I403" s="1441"/>
      <c r="J403" s="1437"/>
      <c r="K403" s="3913">
        <v>1</v>
      </c>
      <c r="L403" s="4155"/>
      <c r="M403" s="2016"/>
      <c r="N403" s="2016"/>
      <c r="O403" s="1892"/>
      <c r="P403" s="2140"/>
    </row>
    <row r="404" spans="1:16" ht="22" customHeight="1" x14ac:dyDescent="0.35">
      <c r="A404" s="5022"/>
      <c r="B404" s="5022"/>
      <c r="C404" s="5021"/>
      <c r="D404" s="5036"/>
      <c r="E404" s="1437" t="s">
        <v>1104</v>
      </c>
      <c r="F404" s="1438" t="s">
        <v>1253</v>
      </c>
      <c r="G404" s="1439" t="s">
        <v>16</v>
      </c>
      <c r="H404" s="1440"/>
      <c r="I404" s="1441"/>
      <c r="J404" s="1437"/>
      <c r="K404" s="3913">
        <v>1</v>
      </c>
      <c r="L404" s="4155"/>
      <c r="M404" s="2016"/>
      <c r="N404" s="2016"/>
      <c r="O404" s="1892"/>
      <c r="P404" s="2140"/>
    </row>
    <row r="405" spans="1:16" ht="22" customHeight="1" x14ac:dyDescent="0.35">
      <c r="A405" s="5022"/>
      <c r="B405" s="5022"/>
      <c r="C405" s="5021"/>
      <c r="D405" s="5036"/>
      <c r="E405" s="1667" t="s">
        <v>1106</v>
      </c>
      <c r="F405" s="1668" t="s">
        <v>1254</v>
      </c>
      <c r="G405" s="1669" t="s">
        <v>16</v>
      </c>
      <c r="H405" s="1670"/>
      <c r="I405" s="1671"/>
      <c r="J405" s="1667"/>
      <c r="K405" s="3931">
        <v>1</v>
      </c>
      <c r="L405" s="4210"/>
      <c r="M405" s="2071"/>
      <c r="N405" s="2071"/>
      <c r="O405" s="1947"/>
      <c r="P405" s="2195"/>
    </row>
    <row r="406" spans="1:16" ht="22" customHeight="1" x14ac:dyDescent="0.35">
      <c r="A406" s="5022"/>
      <c r="B406" s="5022"/>
      <c r="C406" s="5021"/>
      <c r="D406" s="5036"/>
      <c r="E406" s="1672" t="s">
        <v>1108</v>
      </c>
      <c r="F406" s="1673" t="s">
        <v>1255</v>
      </c>
      <c r="G406" s="1674" t="s">
        <v>16</v>
      </c>
      <c r="H406" s="1675"/>
      <c r="I406" s="1676" t="str">
        <f>F401&amp;" + "&amp;F402&amp;" + "&amp;F403&amp;" - "&amp;F404&amp;" - "&amp;F405</f>
        <v>LQ + LR + LS - I3 - NJ</v>
      </c>
      <c r="J406" s="1672"/>
      <c r="K406" s="4113">
        <v>1</v>
      </c>
      <c r="L406" s="4211"/>
      <c r="M406" s="2072"/>
      <c r="N406" s="2072"/>
      <c r="O406" s="1948"/>
      <c r="P406" s="2196"/>
    </row>
    <row r="407" spans="1:16" ht="22" customHeight="1" thickBot="1" x14ac:dyDescent="0.4">
      <c r="A407" s="5022"/>
      <c r="B407" s="5022"/>
      <c r="C407" s="5024"/>
      <c r="D407" s="5037"/>
      <c r="E407" s="1406" t="s">
        <v>1110</v>
      </c>
      <c r="F407" s="1690" t="s">
        <v>1256</v>
      </c>
      <c r="G407" s="1408" t="s">
        <v>16</v>
      </c>
      <c r="H407" s="1409"/>
      <c r="I407" s="1410"/>
      <c r="J407" s="1406"/>
      <c r="K407" s="3928">
        <v>1</v>
      </c>
      <c r="L407" s="4215"/>
      <c r="M407" s="2076"/>
      <c r="N407" s="2076"/>
      <c r="O407" s="1952"/>
      <c r="P407" s="2200"/>
    </row>
    <row r="408" spans="1:16" ht="22" customHeight="1" thickTop="1" x14ac:dyDescent="0.35">
      <c r="A408" s="5022"/>
      <c r="B408" s="5022"/>
      <c r="C408" s="5125" t="s">
        <v>1257</v>
      </c>
      <c r="D408" s="5128"/>
      <c r="E408" s="1474" t="s">
        <v>1098</v>
      </c>
      <c r="F408" s="1475" t="s">
        <v>1258</v>
      </c>
      <c r="G408" s="1476" t="s">
        <v>16</v>
      </c>
      <c r="H408" s="1477"/>
      <c r="I408" s="1478"/>
      <c r="J408" s="1474"/>
      <c r="K408" s="3932">
        <v>1</v>
      </c>
      <c r="L408" s="4164"/>
      <c r="M408" s="2025"/>
      <c r="N408" s="2025"/>
      <c r="O408" s="1901"/>
      <c r="P408" s="2149"/>
    </row>
    <row r="409" spans="1:16" ht="22" customHeight="1" x14ac:dyDescent="0.35">
      <c r="A409" s="5022"/>
      <c r="B409" s="5022"/>
      <c r="C409" s="5126"/>
      <c r="D409" s="5129"/>
      <c r="E409" s="1694" t="s">
        <v>1100</v>
      </c>
      <c r="F409" s="1695" t="s">
        <v>1259</v>
      </c>
      <c r="G409" s="1696" t="s">
        <v>16</v>
      </c>
      <c r="H409" s="1697"/>
      <c r="I409" s="1698"/>
      <c r="J409" s="1694"/>
      <c r="K409" s="4022">
        <v>1</v>
      </c>
      <c r="L409" s="4219"/>
      <c r="M409" s="2080"/>
      <c r="N409" s="2080"/>
      <c r="O409" s="1956"/>
      <c r="P409" s="2204"/>
    </row>
    <row r="410" spans="1:16" ht="22" customHeight="1" x14ac:dyDescent="0.35">
      <c r="A410" s="5022"/>
      <c r="B410" s="5022"/>
      <c r="C410" s="5126"/>
      <c r="D410" s="5129"/>
      <c r="E410" s="1479" t="s">
        <v>1102</v>
      </c>
      <c r="F410" s="1480" t="s">
        <v>1260</v>
      </c>
      <c r="G410" s="1481" t="s">
        <v>16</v>
      </c>
      <c r="H410" s="1482"/>
      <c r="I410" s="1483"/>
      <c r="J410" s="1479"/>
      <c r="K410" s="3913">
        <v>1</v>
      </c>
      <c r="L410" s="4165"/>
      <c r="M410" s="2026"/>
      <c r="N410" s="2026"/>
      <c r="O410" s="1902"/>
      <c r="P410" s="2150"/>
    </row>
    <row r="411" spans="1:16" ht="22" customHeight="1" x14ac:dyDescent="0.35">
      <c r="A411" s="5022"/>
      <c r="B411" s="5022"/>
      <c r="C411" s="5126"/>
      <c r="D411" s="5129"/>
      <c r="E411" s="1479" t="s">
        <v>1104</v>
      </c>
      <c r="F411" s="1480" t="s">
        <v>1261</v>
      </c>
      <c r="G411" s="1481" t="s">
        <v>16</v>
      </c>
      <c r="H411" s="1482"/>
      <c r="I411" s="1483"/>
      <c r="J411" s="1479"/>
      <c r="K411" s="3913">
        <v>1</v>
      </c>
      <c r="L411" s="4165"/>
      <c r="M411" s="2026"/>
      <c r="N411" s="2026"/>
      <c r="O411" s="1902"/>
      <c r="P411" s="2150"/>
    </row>
    <row r="412" spans="1:16" ht="22" customHeight="1" x14ac:dyDescent="0.35">
      <c r="A412" s="5022"/>
      <c r="B412" s="5022"/>
      <c r="C412" s="5126"/>
      <c r="D412" s="5129"/>
      <c r="E412" s="1699" t="s">
        <v>1106</v>
      </c>
      <c r="F412" s="1700" t="s">
        <v>1262</v>
      </c>
      <c r="G412" s="1701" t="s">
        <v>16</v>
      </c>
      <c r="H412" s="1702"/>
      <c r="I412" s="1703"/>
      <c r="J412" s="1699"/>
      <c r="K412" s="3931">
        <v>1</v>
      </c>
      <c r="L412" s="4220"/>
      <c r="M412" s="2081"/>
      <c r="N412" s="2081"/>
      <c r="O412" s="1957"/>
      <c r="P412" s="2205"/>
    </row>
    <row r="413" spans="1:16" ht="22" customHeight="1" x14ac:dyDescent="0.35">
      <c r="A413" s="5022"/>
      <c r="B413" s="5022"/>
      <c r="C413" s="5126"/>
      <c r="D413" s="5129"/>
      <c r="E413" s="1704" t="s">
        <v>1108</v>
      </c>
      <c r="F413" s="1705" t="s">
        <v>1263</v>
      </c>
      <c r="G413" s="1706" t="s">
        <v>16</v>
      </c>
      <c r="H413" s="1707"/>
      <c r="I413" s="1708" t="str">
        <f>F408&amp;" + "&amp;F409&amp;" + "&amp;F410&amp;" - "&amp;F411&amp;" - "&amp;F412</f>
        <v>0G + 0H + 0J - I4 - 0K</v>
      </c>
      <c r="J413" s="1704"/>
      <c r="K413" s="4113">
        <v>1</v>
      </c>
      <c r="L413" s="4221"/>
      <c r="M413" s="2082"/>
      <c r="N413" s="2082"/>
      <c r="O413" s="1958"/>
      <c r="P413" s="2206"/>
    </row>
    <row r="414" spans="1:16" ht="22" customHeight="1" thickBot="1" x14ac:dyDescent="0.4">
      <c r="A414" s="5023"/>
      <c r="B414" s="5023"/>
      <c r="C414" s="5127"/>
      <c r="D414" s="5130"/>
      <c r="E414" s="1484" t="s">
        <v>1110</v>
      </c>
      <c r="F414" s="1709" t="s">
        <v>1264</v>
      </c>
      <c r="G414" s="1486" t="s">
        <v>16</v>
      </c>
      <c r="H414" s="1487"/>
      <c r="I414" s="1488"/>
      <c r="J414" s="1484"/>
      <c r="K414" s="3928">
        <v>1</v>
      </c>
      <c r="L414" s="4222"/>
      <c r="M414" s="2083"/>
      <c r="N414" s="2083"/>
      <c r="O414" s="1959"/>
      <c r="P414" s="2207"/>
    </row>
    <row r="415" spans="1:16" ht="22" customHeight="1" thickTop="1" x14ac:dyDescent="0.35">
      <c r="A415" s="5048" t="s">
        <v>1265</v>
      </c>
      <c r="B415" s="5131" t="s">
        <v>1266</v>
      </c>
      <c r="C415" s="5020"/>
      <c r="D415" s="5039" t="s">
        <v>1267</v>
      </c>
      <c r="E415" s="1381" t="s">
        <v>1268</v>
      </c>
      <c r="F415" s="1411" t="s">
        <v>1269</v>
      </c>
      <c r="G415" s="1383" t="s">
        <v>16</v>
      </c>
      <c r="H415" s="1380"/>
      <c r="I415" s="1384"/>
      <c r="J415" s="1381"/>
      <c r="K415" s="4019">
        <v>1</v>
      </c>
      <c r="L415" s="4147"/>
      <c r="M415" s="2009"/>
      <c r="N415" s="2009"/>
      <c r="O415" s="1885"/>
      <c r="P415" s="2133"/>
    </row>
    <row r="416" spans="1:16" ht="22" customHeight="1" x14ac:dyDescent="0.35">
      <c r="A416" s="5022"/>
      <c r="B416" s="5132"/>
      <c r="C416" s="5021"/>
      <c r="D416" s="5040"/>
      <c r="E416" s="1412" t="s">
        <v>1270</v>
      </c>
      <c r="F416" s="1413" t="s">
        <v>1271</v>
      </c>
      <c r="G416" s="1414" t="s">
        <v>16</v>
      </c>
      <c r="H416" s="1415"/>
      <c r="I416" s="1416"/>
      <c r="J416" s="1412"/>
      <c r="K416" s="3913">
        <v>1</v>
      </c>
      <c r="L416" s="4148"/>
      <c r="M416" s="2010"/>
      <c r="N416" s="2010"/>
      <c r="O416" s="1886"/>
      <c r="P416" s="2134"/>
    </row>
    <row r="417" spans="1:16" ht="22" customHeight="1" x14ac:dyDescent="0.35">
      <c r="A417" s="5022"/>
      <c r="B417" s="5132"/>
      <c r="C417" s="5021"/>
      <c r="D417" s="5040"/>
      <c r="E417" s="1412" t="s">
        <v>1272</v>
      </c>
      <c r="F417" s="1413" t="s">
        <v>1273</v>
      </c>
      <c r="G417" s="1414" t="s">
        <v>16</v>
      </c>
      <c r="H417" s="1415"/>
      <c r="I417" s="1416"/>
      <c r="J417" s="1412"/>
      <c r="K417" s="3913">
        <v>1</v>
      </c>
      <c r="L417" s="4148"/>
      <c r="M417" s="2010"/>
      <c r="N417" s="2010"/>
      <c r="O417" s="1886"/>
      <c r="P417" s="2134"/>
    </row>
    <row r="418" spans="1:16" ht="22" customHeight="1" x14ac:dyDescent="0.35">
      <c r="A418" s="5022"/>
      <c r="B418" s="5132"/>
      <c r="C418" s="5021"/>
      <c r="D418" s="5040"/>
      <c r="E418" s="1443" t="s">
        <v>1274</v>
      </c>
      <c r="F418" s="1447" t="s">
        <v>1275</v>
      </c>
      <c r="G418" s="1444" t="s">
        <v>16</v>
      </c>
      <c r="H418" s="1445"/>
      <c r="I418" s="1446" t="str">
        <f>F415&amp;" + "&amp;F416&amp;" - "&amp;F417</f>
        <v>CY + EL - EM</v>
      </c>
      <c r="J418" s="1443"/>
      <c r="K418" s="3932">
        <v>1</v>
      </c>
      <c r="L418" s="4157"/>
      <c r="M418" s="2018"/>
      <c r="N418" s="2018"/>
      <c r="O418" s="1894"/>
      <c r="P418" s="2142"/>
    </row>
    <row r="419" spans="1:16" ht="22" customHeight="1" x14ac:dyDescent="0.35">
      <c r="A419" s="5022"/>
      <c r="B419" s="5132"/>
      <c r="C419" s="5021"/>
      <c r="D419" s="5042" t="s">
        <v>1276</v>
      </c>
      <c r="E419" s="1386" t="s">
        <v>1268</v>
      </c>
      <c r="F419" s="1390" t="s">
        <v>1277</v>
      </c>
      <c r="G419" s="1388" t="s">
        <v>16</v>
      </c>
      <c r="H419" s="1385"/>
      <c r="I419" s="1389"/>
      <c r="J419" s="1386"/>
      <c r="K419" s="4020">
        <v>1</v>
      </c>
      <c r="L419" s="4150"/>
      <c r="M419" s="2012"/>
      <c r="N419" s="2012"/>
      <c r="O419" s="1888"/>
      <c r="P419" s="2136"/>
    </row>
    <row r="420" spans="1:16" ht="22" customHeight="1" x14ac:dyDescent="0.35">
      <c r="A420" s="5022"/>
      <c r="B420" s="5132"/>
      <c r="C420" s="5021"/>
      <c r="D420" s="5040"/>
      <c r="E420" s="1412" t="s">
        <v>1270</v>
      </c>
      <c r="F420" s="1413" t="s">
        <v>1278</v>
      </c>
      <c r="G420" s="1414" t="s">
        <v>16</v>
      </c>
      <c r="H420" s="1415"/>
      <c r="I420" s="1416"/>
      <c r="J420" s="1412"/>
      <c r="K420" s="3913">
        <v>1</v>
      </c>
      <c r="L420" s="4148"/>
      <c r="M420" s="2010"/>
      <c r="N420" s="2010"/>
      <c r="O420" s="1886"/>
      <c r="P420" s="2134"/>
    </row>
    <row r="421" spans="1:16" ht="22" customHeight="1" x14ac:dyDescent="0.35">
      <c r="A421" s="5022"/>
      <c r="B421" s="5132"/>
      <c r="C421" s="5021"/>
      <c r="D421" s="5040"/>
      <c r="E421" s="1412" t="s">
        <v>1272</v>
      </c>
      <c r="F421" s="1413" t="s">
        <v>1279</v>
      </c>
      <c r="G421" s="1414" t="s">
        <v>16</v>
      </c>
      <c r="H421" s="1415"/>
      <c r="I421" s="1416"/>
      <c r="J421" s="1412"/>
      <c r="K421" s="3913">
        <v>1</v>
      </c>
      <c r="L421" s="4148"/>
      <c r="M421" s="2010"/>
      <c r="N421" s="2010"/>
      <c r="O421" s="1886"/>
      <c r="P421" s="2134"/>
    </row>
    <row r="422" spans="1:16" ht="22" customHeight="1" x14ac:dyDescent="0.35">
      <c r="A422" s="5022"/>
      <c r="B422" s="5132"/>
      <c r="C422" s="5021"/>
      <c r="D422" s="5041"/>
      <c r="E422" s="1417" t="s">
        <v>1274</v>
      </c>
      <c r="F422" s="1710" t="s">
        <v>1280</v>
      </c>
      <c r="G422" s="1419" t="s">
        <v>16</v>
      </c>
      <c r="H422" s="1420"/>
      <c r="I422" s="1421" t="str">
        <f>F419&amp;" + "&amp;F420&amp;" - "&amp;F421</f>
        <v>RE + RF - RI</v>
      </c>
      <c r="J422" s="1417"/>
      <c r="K422" s="4106">
        <v>1</v>
      </c>
      <c r="L422" s="4223"/>
      <c r="M422" s="2084"/>
      <c r="N422" s="2084"/>
      <c r="O422" s="1960"/>
      <c r="P422" s="2208"/>
    </row>
    <row r="423" spans="1:16" ht="22" customHeight="1" x14ac:dyDescent="0.35">
      <c r="A423" s="5022"/>
      <c r="B423" s="5132"/>
      <c r="C423" s="5021"/>
      <c r="D423" s="5042" t="s">
        <v>728</v>
      </c>
      <c r="E423" s="1386" t="s">
        <v>1268</v>
      </c>
      <c r="F423" s="1390" t="s">
        <v>1281</v>
      </c>
      <c r="G423" s="1388" t="s">
        <v>16</v>
      </c>
      <c r="H423" s="1385"/>
      <c r="I423" s="1389"/>
      <c r="J423" s="1386"/>
      <c r="K423" s="4020">
        <v>1</v>
      </c>
      <c r="L423" s="4150"/>
      <c r="M423" s="2012"/>
      <c r="N423" s="2012"/>
      <c r="O423" s="1888"/>
      <c r="P423" s="2136"/>
    </row>
    <row r="424" spans="1:16" ht="22" customHeight="1" x14ac:dyDescent="0.35">
      <c r="A424" s="5022"/>
      <c r="B424" s="5132"/>
      <c r="C424" s="5021"/>
      <c r="D424" s="5040"/>
      <c r="E424" s="1412" t="s">
        <v>1270</v>
      </c>
      <c r="F424" s="1413" t="s">
        <v>1282</v>
      </c>
      <c r="G424" s="1414" t="s">
        <v>16</v>
      </c>
      <c r="H424" s="1415"/>
      <c r="I424" s="1416"/>
      <c r="J424" s="1412"/>
      <c r="K424" s="3913">
        <v>1</v>
      </c>
      <c r="L424" s="4148"/>
      <c r="M424" s="2010"/>
      <c r="N424" s="2010"/>
      <c r="O424" s="1886"/>
      <c r="P424" s="2134"/>
    </row>
    <row r="425" spans="1:16" ht="22" customHeight="1" x14ac:dyDescent="0.35">
      <c r="A425" s="5022"/>
      <c r="B425" s="5132"/>
      <c r="C425" s="5021"/>
      <c r="D425" s="5040"/>
      <c r="E425" s="1412" t="s">
        <v>1272</v>
      </c>
      <c r="F425" s="1413" t="s">
        <v>1283</v>
      </c>
      <c r="G425" s="1414" t="s">
        <v>16</v>
      </c>
      <c r="H425" s="1415"/>
      <c r="I425" s="1416"/>
      <c r="J425" s="1412"/>
      <c r="K425" s="3913">
        <v>1</v>
      </c>
      <c r="L425" s="4148"/>
      <c r="M425" s="2010"/>
      <c r="N425" s="2010"/>
      <c r="O425" s="1886"/>
      <c r="P425" s="2134"/>
    </row>
    <row r="426" spans="1:16" ht="22" customHeight="1" x14ac:dyDescent="0.35">
      <c r="A426" s="5022"/>
      <c r="B426" s="5132"/>
      <c r="C426" s="5021"/>
      <c r="D426" s="5041"/>
      <c r="E426" s="1417" t="s">
        <v>1274</v>
      </c>
      <c r="F426" s="1710" t="s">
        <v>1284</v>
      </c>
      <c r="G426" s="1419" t="s">
        <v>16</v>
      </c>
      <c r="H426" s="1420"/>
      <c r="I426" s="1421" t="str">
        <f>F423&amp;" + "&amp;F424&amp;" - "&amp;F425</f>
        <v>PE + PF - PG</v>
      </c>
      <c r="J426" s="1417"/>
      <c r="K426" s="4106">
        <v>1</v>
      </c>
      <c r="L426" s="4223"/>
      <c r="M426" s="2084"/>
      <c r="N426" s="2084"/>
      <c r="O426" s="1960"/>
      <c r="P426" s="2208"/>
    </row>
    <row r="427" spans="1:16" ht="22" customHeight="1" x14ac:dyDescent="0.35">
      <c r="A427" s="5022"/>
      <c r="B427" s="5132"/>
      <c r="C427" s="5021"/>
      <c r="D427" s="5036" t="s">
        <v>1285</v>
      </c>
      <c r="E427" s="1396" t="s">
        <v>1268</v>
      </c>
      <c r="F427" s="1397" t="s">
        <v>1286</v>
      </c>
      <c r="G427" s="1398" t="s">
        <v>16</v>
      </c>
      <c r="H427" s="1399"/>
      <c r="I427" s="1400" t="str">
        <f>F415&amp;" + "&amp;F419&amp;" + "&amp;F423</f>
        <v>CY + RE + PE</v>
      </c>
      <c r="J427" s="1396"/>
      <c r="K427" s="3932">
        <v>1</v>
      </c>
      <c r="L427" s="4154"/>
      <c r="M427" s="2006"/>
      <c r="N427" s="2006"/>
      <c r="O427" s="1882"/>
      <c r="P427" s="2130"/>
    </row>
    <row r="428" spans="1:16" ht="22" customHeight="1" x14ac:dyDescent="0.35">
      <c r="A428" s="5022"/>
      <c r="B428" s="5132"/>
      <c r="C428" s="5021"/>
      <c r="D428" s="5036"/>
      <c r="E428" s="1437" t="s">
        <v>1270</v>
      </c>
      <c r="F428" s="1438" t="s">
        <v>1287</v>
      </c>
      <c r="G428" s="1439" t="s">
        <v>16</v>
      </c>
      <c r="H428" s="1440"/>
      <c r="I428" s="1441" t="str">
        <f>F416&amp;" + "&amp;F420&amp;" + "&amp;F424</f>
        <v>EL + RF + PF</v>
      </c>
      <c r="J428" s="1437"/>
      <c r="K428" s="3913">
        <v>1</v>
      </c>
      <c r="L428" s="4155"/>
      <c r="M428" s="2016"/>
      <c r="N428" s="2016"/>
      <c r="O428" s="1892"/>
      <c r="P428" s="2140"/>
    </row>
    <row r="429" spans="1:16" ht="22" customHeight="1" x14ac:dyDescent="0.35">
      <c r="A429" s="5022"/>
      <c r="B429" s="5132"/>
      <c r="C429" s="5021"/>
      <c r="D429" s="5036"/>
      <c r="E429" s="1437" t="s">
        <v>1272</v>
      </c>
      <c r="F429" s="1438" t="s">
        <v>1288</v>
      </c>
      <c r="G429" s="1439" t="s">
        <v>16</v>
      </c>
      <c r="H429" s="1440"/>
      <c r="I429" s="1441" t="str">
        <f>F417&amp;" + "&amp;F421&amp;" + "&amp;F425</f>
        <v>EM + RI + PG</v>
      </c>
      <c r="J429" s="1437"/>
      <c r="K429" s="3913">
        <v>1</v>
      </c>
      <c r="L429" s="4155"/>
      <c r="M429" s="2016"/>
      <c r="N429" s="2016"/>
      <c r="O429" s="1892"/>
      <c r="P429" s="2140"/>
    </row>
    <row r="430" spans="1:16" ht="22" customHeight="1" thickBot="1" x14ac:dyDescent="0.4">
      <c r="A430" s="5022"/>
      <c r="B430" s="5132"/>
      <c r="C430" s="5134"/>
      <c r="D430" s="5053"/>
      <c r="E430" s="1449" t="s">
        <v>1274</v>
      </c>
      <c r="F430" s="1544" t="s">
        <v>1289</v>
      </c>
      <c r="G430" s="1451" t="s">
        <v>16</v>
      </c>
      <c r="H430" s="1452"/>
      <c r="I430" s="1453" t="str">
        <f>F418&amp;" + "&amp;F422&amp;" + "&amp;F426</f>
        <v>EN + RJ + PH</v>
      </c>
      <c r="J430" s="1449"/>
      <c r="K430" s="3925">
        <v>1</v>
      </c>
      <c r="L430" s="4180"/>
      <c r="M430" s="2040"/>
      <c r="N430" s="2040"/>
      <c r="O430" s="1916"/>
      <c r="P430" s="2164"/>
    </row>
    <row r="431" spans="1:16" ht="22" customHeight="1" x14ac:dyDescent="0.35">
      <c r="A431" s="5022"/>
      <c r="B431" s="5132"/>
      <c r="C431" s="5021"/>
      <c r="D431" s="5040" t="s">
        <v>735</v>
      </c>
      <c r="E431" s="1443" t="s">
        <v>1268</v>
      </c>
      <c r="F431" s="1447" t="s">
        <v>1290</v>
      </c>
      <c r="G431" s="1444" t="s">
        <v>16</v>
      </c>
      <c r="H431" s="1445"/>
      <c r="I431" s="1446"/>
      <c r="J431" s="1443"/>
      <c r="K431" s="3932">
        <v>1</v>
      </c>
      <c r="L431" s="4157"/>
      <c r="M431" s="2018"/>
      <c r="N431" s="2018"/>
      <c r="O431" s="1894"/>
      <c r="P431" s="2142"/>
    </row>
    <row r="432" spans="1:16" ht="22" customHeight="1" x14ac:dyDescent="0.35">
      <c r="A432" s="5022"/>
      <c r="B432" s="5132"/>
      <c r="C432" s="5021"/>
      <c r="D432" s="5040"/>
      <c r="E432" s="1412" t="s">
        <v>1270</v>
      </c>
      <c r="F432" s="1413" t="s">
        <v>1291</v>
      </c>
      <c r="G432" s="1414" t="s">
        <v>16</v>
      </c>
      <c r="H432" s="1415"/>
      <c r="I432" s="1416"/>
      <c r="J432" s="1412"/>
      <c r="K432" s="3913">
        <v>1</v>
      </c>
      <c r="L432" s="4148"/>
      <c r="M432" s="2010"/>
      <c r="N432" s="2010"/>
      <c r="O432" s="1886"/>
      <c r="P432" s="2134"/>
    </row>
    <row r="433" spans="1:16" ht="22" customHeight="1" x14ac:dyDescent="0.35">
      <c r="A433" s="5022"/>
      <c r="B433" s="5132"/>
      <c r="C433" s="5021"/>
      <c r="D433" s="5040"/>
      <c r="E433" s="1412" t="s">
        <v>1272</v>
      </c>
      <c r="F433" s="1413" t="s">
        <v>1292</v>
      </c>
      <c r="G433" s="1414" t="s">
        <v>16</v>
      </c>
      <c r="H433" s="1415"/>
      <c r="I433" s="1416"/>
      <c r="J433" s="1412"/>
      <c r="K433" s="3913">
        <v>1</v>
      </c>
      <c r="L433" s="4148"/>
      <c r="M433" s="2010"/>
      <c r="N433" s="2010"/>
      <c r="O433" s="1886"/>
      <c r="P433" s="2134"/>
    </row>
    <row r="434" spans="1:16" ht="22" customHeight="1" x14ac:dyDescent="0.35">
      <c r="A434" s="5022"/>
      <c r="B434" s="5132"/>
      <c r="C434" s="5021"/>
      <c r="D434" s="5041"/>
      <c r="E434" s="1417" t="s">
        <v>1274</v>
      </c>
      <c r="F434" s="1710" t="s">
        <v>1293</v>
      </c>
      <c r="G434" s="1419" t="s">
        <v>16</v>
      </c>
      <c r="H434" s="1420"/>
      <c r="I434" s="1421" t="str">
        <f>F431&amp;" + "&amp;F432&amp;" - "&amp;F433</f>
        <v>PI + PJ - PK</v>
      </c>
      <c r="J434" s="1417"/>
      <c r="K434" s="4106">
        <v>1</v>
      </c>
      <c r="L434" s="4223"/>
      <c r="M434" s="2084"/>
      <c r="N434" s="2084"/>
      <c r="O434" s="1960"/>
      <c r="P434" s="2208"/>
    </row>
    <row r="435" spans="1:16" ht="22" customHeight="1" x14ac:dyDescent="0.35">
      <c r="A435" s="5022"/>
      <c r="B435" s="5132"/>
      <c r="C435" s="5021"/>
      <c r="D435" s="5042" t="s">
        <v>1127</v>
      </c>
      <c r="E435" s="1386" t="s">
        <v>1268</v>
      </c>
      <c r="F435" s="1390" t="s">
        <v>1294</v>
      </c>
      <c r="G435" s="1388" t="s">
        <v>16</v>
      </c>
      <c r="H435" s="1385"/>
      <c r="I435" s="1389"/>
      <c r="J435" s="1386"/>
      <c r="K435" s="4020">
        <v>1</v>
      </c>
      <c r="L435" s="4150"/>
      <c r="M435" s="2012"/>
      <c r="N435" s="2012"/>
      <c r="O435" s="1888"/>
      <c r="P435" s="2136"/>
    </row>
    <row r="436" spans="1:16" ht="22" customHeight="1" x14ac:dyDescent="0.35">
      <c r="A436" s="5022"/>
      <c r="B436" s="5132"/>
      <c r="C436" s="5021"/>
      <c r="D436" s="5040"/>
      <c r="E436" s="1412" t="s">
        <v>1270</v>
      </c>
      <c r="F436" s="1413" t="s">
        <v>1295</v>
      </c>
      <c r="G436" s="1414" t="s">
        <v>16</v>
      </c>
      <c r="H436" s="1415"/>
      <c r="I436" s="1416"/>
      <c r="J436" s="1412"/>
      <c r="K436" s="3913">
        <v>1</v>
      </c>
      <c r="L436" s="4148"/>
      <c r="M436" s="2010"/>
      <c r="N436" s="2010"/>
      <c r="O436" s="1886"/>
      <c r="P436" s="2134"/>
    </row>
    <row r="437" spans="1:16" ht="22" customHeight="1" x14ac:dyDescent="0.35">
      <c r="A437" s="5022"/>
      <c r="B437" s="5132"/>
      <c r="C437" s="5021"/>
      <c r="D437" s="5040"/>
      <c r="E437" s="1412" t="s">
        <v>1272</v>
      </c>
      <c r="F437" s="1413" t="s">
        <v>1296</v>
      </c>
      <c r="G437" s="1414" t="s">
        <v>16</v>
      </c>
      <c r="H437" s="1415"/>
      <c r="I437" s="1416"/>
      <c r="J437" s="1412"/>
      <c r="K437" s="3913">
        <v>1</v>
      </c>
      <c r="L437" s="4148"/>
      <c r="M437" s="2010"/>
      <c r="N437" s="2010"/>
      <c r="O437" s="1886"/>
      <c r="P437" s="2134"/>
    </row>
    <row r="438" spans="1:16" ht="22" customHeight="1" x14ac:dyDescent="0.35">
      <c r="A438" s="5022"/>
      <c r="B438" s="5132"/>
      <c r="C438" s="5021"/>
      <c r="D438" s="5041"/>
      <c r="E438" s="1417" t="s">
        <v>1274</v>
      </c>
      <c r="F438" s="1710" t="s">
        <v>1297</v>
      </c>
      <c r="G438" s="1419" t="s">
        <v>16</v>
      </c>
      <c r="H438" s="1420"/>
      <c r="I438" s="1421" t="str">
        <f>F435&amp;" + "&amp;F436&amp;" - "&amp;F437</f>
        <v>PM + PN - PO</v>
      </c>
      <c r="J438" s="1417"/>
      <c r="K438" s="4106">
        <v>1</v>
      </c>
      <c r="L438" s="4223"/>
      <c r="M438" s="2084"/>
      <c r="N438" s="2084"/>
      <c r="O438" s="1960"/>
      <c r="P438" s="2208"/>
    </row>
    <row r="439" spans="1:16" ht="22" customHeight="1" x14ac:dyDescent="0.35">
      <c r="A439" s="5022"/>
      <c r="B439" s="5132"/>
      <c r="C439" s="5021"/>
      <c r="D439" s="5042" t="s">
        <v>1137</v>
      </c>
      <c r="E439" s="1386" t="s">
        <v>1268</v>
      </c>
      <c r="F439" s="1390" t="s">
        <v>1298</v>
      </c>
      <c r="G439" s="1388" t="s">
        <v>16</v>
      </c>
      <c r="H439" s="1385"/>
      <c r="I439" s="1389"/>
      <c r="J439" s="1386"/>
      <c r="K439" s="4020">
        <v>1</v>
      </c>
      <c r="L439" s="4150"/>
      <c r="M439" s="2012"/>
      <c r="N439" s="2012"/>
      <c r="O439" s="1888"/>
      <c r="P439" s="2136"/>
    </row>
    <row r="440" spans="1:16" ht="22" customHeight="1" x14ac:dyDescent="0.35">
      <c r="A440" s="5022"/>
      <c r="B440" s="5132"/>
      <c r="C440" s="5021"/>
      <c r="D440" s="5040"/>
      <c r="E440" s="1412" t="s">
        <v>1270</v>
      </c>
      <c r="F440" s="1413" t="s">
        <v>1299</v>
      </c>
      <c r="G440" s="1414" t="s">
        <v>16</v>
      </c>
      <c r="H440" s="1415"/>
      <c r="I440" s="1416"/>
      <c r="J440" s="1412"/>
      <c r="K440" s="3913">
        <v>1</v>
      </c>
      <c r="L440" s="4148"/>
      <c r="M440" s="2010"/>
      <c r="N440" s="2010"/>
      <c r="O440" s="1886"/>
      <c r="P440" s="2134"/>
    </row>
    <row r="441" spans="1:16" ht="22" customHeight="1" x14ac:dyDescent="0.35">
      <c r="A441" s="5022"/>
      <c r="B441" s="5132"/>
      <c r="C441" s="5021"/>
      <c r="D441" s="5040"/>
      <c r="E441" s="1412" t="s">
        <v>1272</v>
      </c>
      <c r="F441" s="1413" t="s">
        <v>1300</v>
      </c>
      <c r="G441" s="1414" t="s">
        <v>16</v>
      </c>
      <c r="H441" s="1415"/>
      <c r="I441" s="1416"/>
      <c r="J441" s="1412"/>
      <c r="K441" s="3913">
        <v>1</v>
      </c>
      <c r="L441" s="4148"/>
      <c r="M441" s="2010"/>
      <c r="N441" s="2010"/>
      <c r="O441" s="1886"/>
      <c r="P441" s="2134"/>
    </row>
    <row r="442" spans="1:16" ht="22" customHeight="1" x14ac:dyDescent="0.35">
      <c r="A442" s="5022"/>
      <c r="B442" s="5132"/>
      <c r="C442" s="5021"/>
      <c r="D442" s="5041"/>
      <c r="E442" s="1417" t="s">
        <v>1274</v>
      </c>
      <c r="F442" s="1710" t="s">
        <v>1301</v>
      </c>
      <c r="G442" s="1419" t="s">
        <v>16</v>
      </c>
      <c r="H442" s="1420"/>
      <c r="I442" s="1421" t="str">
        <f>F439&amp;" + "&amp;F440&amp;" - "&amp;F441</f>
        <v>PR + PS - PT</v>
      </c>
      <c r="J442" s="1417"/>
      <c r="K442" s="4106">
        <v>1</v>
      </c>
      <c r="L442" s="4223"/>
      <c r="M442" s="2084"/>
      <c r="N442" s="2084"/>
      <c r="O442" s="1960"/>
      <c r="P442" s="2208"/>
    </row>
    <row r="443" spans="1:16" ht="22" customHeight="1" x14ac:dyDescent="0.35">
      <c r="A443" s="5022"/>
      <c r="B443" s="5132"/>
      <c r="C443" s="5021"/>
      <c r="D443" s="5042" t="s">
        <v>1146</v>
      </c>
      <c r="E443" s="1386" t="s">
        <v>1268</v>
      </c>
      <c r="F443" s="1390" t="s">
        <v>1302</v>
      </c>
      <c r="G443" s="1388" t="s">
        <v>16</v>
      </c>
      <c r="H443" s="1385"/>
      <c r="I443" s="1389"/>
      <c r="J443" s="1386"/>
      <c r="K443" s="4020">
        <v>1</v>
      </c>
      <c r="L443" s="4150"/>
      <c r="M443" s="2012"/>
      <c r="N443" s="2012"/>
      <c r="O443" s="1888"/>
      <c r="P443" s="2136"/>
    </row>
    <row r="444" spans="1:16" ht="22" customHeight="1" x14ac:dyDescent="0.35">
      <c r="A444" s="5022"/>
      <c r="B444" s="5132"/>
      <c r="C444" s="5021"/>
      <c r="D444" s="5040"/>
      <c r="E444" s="1412" t="s">
        <v>1270</v>
      </c>
      <c r="F444" s="1413" t="s">
        <v>1303</v>
      </c>
      <c r="G444" s="1414" t="s">
        <v>16</v>
      </c>
      <c r="H444" s="1415"/>
      <c r="I444" s="1416"/>
      <c r="J444" s="1412"/>
      <c r="K444" s="3913">
        <v>1</v>
      </c>
      <c r="L444" s="4148"/>
      <c r="M444" s="2010"/>
      <c r="N444" s="2010"/>
      <c r="O444" s="1886"/>
      <c r="P444" s="2134"/>
    </row>
    <row r="445" spans="1:16" ht="22" customHeight="1" x14ac:dyDescent="0.35">
      <c r="A445" s="5022"/>
      <c r="B445" s="5132"/>
      <c r="C445" s="5021"/>
      <c r="D445" s="5040"/>
      <c r="E445" s="1412" t="s">
        <v>1272</v>
      </c>
      <c r="F445" s="1413" t="s">
        <v>1304</v>
      </c>
      <c r="G445" s="1414" t="s">
        <v>16</v>
      </c>
      <c r="H445" s="1415"/>
      <c r="I445" s="1416"/>
      <c r="J445" s="1412"/>
      <c r="K445" s="3913">
        <v>1</v>
      </c>
      <c r="L445" s="4148"/>
      <c r="M445" s="2010"/>
      <c r="N445" s="2010"/>
      <c r="O445" s="1886"/>
      <c r="P445" s="2134"/>
    </row>
    <row r="446" spans="1:16" ht="22" customHeight="1" x14ac:dyDescent="0.35">
      <c r="A446" s="5022"/>
      <c r="B446" s="5132"/>
      <c r="C446" s="5021"/>
      <c r="D446" s="5041"/>
      <c r="E446" s="1417" t="s">
        <v>1274</v>
      </c>
      <c r="F446" s="1710" t="s">
        <v>1305</v>
      </c>
      <c r="G446" s="1419" t="s">
        <v>16</v>
      </c>
      <c r="H446" s="1420"/>
      <c r="I446" s="1421" t="str">
        <f>F443&amp;" + "&amp;F444&amp;" - "&amp;F445</f>
        <v>PV + PW - PX</v>
      </c>
      <c r="J446" s="1417"/>
      <c r="K446" s="4106">
        <v>1</v>
      </c>
      <c r="L446" s="4223"/>
      <c r="M446" s="2084"/>
      <c r="N446" s="2084"/>
      <c r="O446" s="1960"/>
      <c r="P446" s="2208"/>
    </row>
    <row r="447" spans="1:16" ht="22" customHeight="1" x14ac:dyDescent="0.35">
      <c r="A447" s="5022"/>
      <c r="B447" s="5132"/>
      <c r="C447" s="5021"/>
      <c r="D447" s="5042" t="s">
        <v>740</v>
      </c>
      <c r="E447" s="1386" t="s">
        <v>1268</v>
      </c>
      <c r="F447" s="1390" t="s">
        <v>1306</v>
      </c>
      <c r="G447" s="1388" t="s">
        <v>16</v>
      </c>
      <c r="H447" s="1385"/>
      <c r="I447" s="1389"/>
      <c r="J447" s="1386"/>
      <c r="K447" s="4020">
        <v>1</v>
      </c>
      <c r="L447" s="4150"/>
      <c r="M447" s="2012"/>
      <c r="N447" s="2012"/>
      <c r="O447" s="1888"/>
      <c r="P447" s="2136"/>
    </row>
    <row r="448" spans="1:16" ht="22" customHeight="1" x14ac:dyDescent="0.35">
      <c r="A448" s="5022"/>
      <c r="B448" s="5132"/>
      <c r="C448" s="5021"/>
      <c r="D448" s="5040"/>
      <c r="E448" s="1412" t="s">
        <v>1270</v>
      </c>
      <c r="F448" s="1413" t="s">
        <v>1307</v>
      </c>
      <c r="G448" s="1414" t="s">
        <v>16</v>
      </c>
      <c r="H448" s="1415"/>
      <c r="I448" s="1416"/>
      <c r="J448" s="1412"/>
      <c r="K448" s="3913">
        <v>1</v>
      </c>
      <c r="L448" s="4148"/>
      <c r="M448" s="2010"/>
      <c r="N448" s="2010"/>
      <c r="O448" s="1886"/>
      <c r="P448" s="2134"/>
    </row>
    <row r="449" spans="1:16" ht="22" customHeight="1" x14ac:dyDescent="0.35">
      <c r="A449" s="5022"/>
      <c r="B449" s="5132"/>
      <c r="C449" s="5021"/>
      <c r="D449" s="5040"/>
      <c r="E449" s="1412" t="s">
        <v>1272</v>
      </c>
      <c r="F449" s="1413" t="s">
        <v>1308</v>
      </c>
      <c r="G449" s="1414" t="s">
        <v>16</v>
      </c>
      <c r="H449" s="1415"/>
      <c r="I449" s="1416"/>
      <c r="J449" s="1412"/>
      <c r="K449" s="3913">
        <v>1</v>
      </c>
      <c r="L449" s="4148"/>
      <c r="M449" s="2010"/>
      <c r="N449" s="2010"/>
      <c r="O449" s="1886"/>
      <c r="P449" s="2134"/>
    </row>
    <row r="450" spans="1:16" ht="22" customHeight="1" x14ac:dyDescent="0.35">
      <c r="A450" s="5022"/>
      <c r="B450" s="5132"/>
      <c r="C450" s="5021"/>
      <c r="D450" s="5041"/>
      <c r="E450" s="1417" t="s">
        <v>1274</v>
      </c>
      <c r="F450" s="1710" t="s">
        <v>1309</v>
      </c>
      <c r="G450" s="1419" t="s">
        <v>16</v>
      </c>
      <c r="H450" s="1420"/>
      <c r="I450" s="1421" t="str">
        <f>F447&amp;" + "&amp;F448&amp;" - "&amp;F449</f>
        <v>PZ + QA - QB</v>
      </c>
      <c r="J450" s="1417"/>
      <c r="K450" s="4106">
        <v>1</v>
      </c>
      <c r="L450" s="4223"/>
      <c r="M450" s="2084"/>
      <c r="N450" s="2084"/>
      <c r="O450" s="1960"/>
      <c r="P450" s="2208"/>
    </row>
    <row r="451" spans="1:16" ht="22" customHeight="1" x14ac:dyDescent="0.35">
      <c r="A451" s="5022"/>
      <c r="B451" s="5132"/>
      <c r="C451" s="5021"/>
      <c r="D451" s="5042" t="s">
        <v>1163</v>
      </c>
      <c r="E451" s="1386" t="s">
        <v>1268</v>
      </c>
      <c r="F451" s="1390" t="s">
        <v>1310</v>
      </c>
      <c r="G451" s="1388" t="s">
        <v>16</v>
      </c>
      <c r="H451" s="1385"/>
      <c r="I451" s="1389"/>
      <c r="J451" s="1386"/>
      <c r="K451" s="4020">
        <v>1</v>
      </c>
      <c r="L451" s="4150"/>
      <c r="M451" s="2012"/>
      <c r="N451" s="2012"/>
      <c r="O451" s="1888"/>
      <c r="P451" s="2136"/>
    </row>
    <row r="452" spans="1:16" ht="22" customHeight="1" x14ac:dyDescent="0.35">
      <c r="A452" s="5022"/>
      <c r="B452" s="5132"/>
      <c r="C452" s="5021"/>
      <c r="D452" s="5040"/>
      <c r="E452" s="1412" t="s">
        <v>1270</v>
      </c>
      <c r="F452" s="1413" t="s">
        <v>1311</v>
      </c>
      <c r="G452" s="1414" t="s">
        <v>16</v>
      </c>
      <c r="H452" s="1415"/>
      <c r="I452" s="1416"/>
      <c r="J452" s="1412"/>
      <c r="K452" s="3913">
        <v>1</v>
      </c>
      <c r="L452" s="4148"/>
      <c r="M452" s="2010"/>
      <c r="N452" s="2010"/>
      <c r="O452" s="1886"/>
      <c r="P452" s="2134"/>
    </row>
    <row r="453" spans="1:16" ht="22" customHeight="1" x14ac:dyDescent="0.35">
      <c r="A453" s="5022"/>
      <c r="B453" s="5132"/>
      <c r="C453" s="5021"/>
      <c r="D453" s="5040"/>
      <c r="E453" s="1412" t="s">
        <v>1272</v>
      </c>
      <c r="F453" s="1413" t="s">
        <v>1312</v>
      </c>
      <c r="G453" s="1414" t="s">
        <v>16</v>
      </c>
      <c r="H453" s="1415"/>
      <c r="I453" s="1416"/>
      <c r="J453" s="1412"/>
      <c r="K453" s="3913">
        <v>1</v>
      </c>
      <c r="L453" s="4148"/>
      <c r="M453" s="2010"/>
      <c r="N453" s="2010"/>
      <c r="O453" s="1886"/>
      <c r="P453" s="2134"/>
    </row>
    <row r="454" spans="1:16" ht="22" customHeight="1" x14ac:dyDescent="0.35">
      <c r="A454" s="5022"/>
      <c r="B454" s="5132"/>
      <c r="C454" s="5021"/>
      <c r="D454" s="5041"/>
      <c r="E454" s="1417" t="s">
        <v>1274</v>
      </c>
      <c r="F454" s="1710" t="s">
        <v>1313</v>
      </c>
      <c r="G454" s="1419" t="s">
        <v>16</v>
      </c>
      <c r="H454" s="1420"/>
      <c r="I454" s="1421" t="str">
        <f>F451&amp;" + "&amp;F452&amp;" - "&amp;F453</f>
        <v>QD + QE - QF</v>
      </c>
      <c r="J454" s="1417"/>
      <c r="K454" s="4106">
        <v>1</v>
      </c>
      <c r="L454" s="4223"/>
      <c r="M454" s="2084"/>
      <c r="N454" s="2084"/>
      <c r="O454" s="1960"/>
      <c r="P454" s="2208"/>
    </row>
    <row r="455" spans="1:16" ht="22" customHeight="1" x14ac:dyDescent="0.35">
      <c r="A455" s="5022"/>
      <c r="B455" s="5132"/>
      <c r="C455" s="5021"/>
      <c r="D455" s="5042" t="s">
        <v>1314</v>
      </c>
      <c r="E455" s="1386" t="s">
        <v>1268</v>
      </c>
      <c r="F455" s="1390" t="s">
        <v>1315</v>
      </c>
      <c r="G455" s="1388" t="s">
        <v>16</v>
      </c>
      <c r="H455" s="1385"/>
      <c r="I455" s="1389"/>
      <c r="J455" s="1386"/>
      <c r="K455" s="4020">
        <v>1</v>
      </c>
      <c r="L455" s="4150"/>
      <c r="M455" s="2012"/>
      <c r="N455" s="2012"/>
      <c r="O455" s="1888"/>
      <c r="P455" s="2136"/>
    </row>
    <row r="456" spans="1:16" ht="22" customHeight="1" x14ac:dyDescent="0.35">
      <c r="A456" s="5022"/>
      <c r="B456" s="5132"/>
      <c r="C456" s="5021"/>
      <c r="D456" s="5040"/>
      <c r="E456" s="1412" t="s">
        <v>1270</v>
      </c>
      <c r="F456" s="1413" t="s">
        <v>1316</v>
      </c>
      <c r="G456" s="1414" t="s">
        <v>16</v>
      </c>
      <c r="H456" s="1415"/>
      <c r="I456" s="1416"/>
      <c r="J456" s="1412"/>
      <c r="K456" s="3913">
        <v>1</v>
      </c>
      <c r="L456" s="4148"/>
      <c r="M456" s="2010"/>
      <c r="N456" s="2010"/>
      <c r="O456" s="1886"/>
      <c r="P456" s="2134"/>
    </row>
    <row r="457" spans="1:16" ht="22" customHeight="1" x14ac:dyDescent="0.35">
      <c r="A457" s="5022"/>
      <c r="B457" s="5132"/>
      <c r="C457" s="5021"/>
      <c r="D457" s="5040"/>
      <c r="E457" s="1412" t="s">
        <v>1272</v>
      </c>
      <c r="F457" s="1413" t="s">
        <v>1317</v>
      </c>
      <c r="G457" s="1414" t="s">
        <v>16</v>
      </c>
      <c r="H457" s="1415"/>
      <c r="I457" s="1416"/>
      <c r="J457" s="1412"/>
      <c r="K457" s="3913">
        <v>1</v>
      </c>
      <c r="L457" s="4148"/>
      <c r="M457" s="2010"/>
      <c r="N457" s="2010"/>
      <c r="O457" s="1886"/>
      <c r="P457" s="2134"/>
    </row>
    <row r="458" spans="1:16" ht="22" customHeight="1" x14ac:dyDescent="0.35">
      <c r="A458" s="5022"/>
      <c r="B458" s="5132"/>
      <c r="C458" s="5021"/>
      <c r="D458" s="5041"/>
      <c r="E458" s="1417" t="s">
        <v>1274</v>
      </c>
      <c r="F458" s="1710" t="s">
        <v>1318</v>
      </c>
      <c r="G458" s="1419" t="s">
        <v>16</v>
      </c>
      <c r="H458" s="1420"/>
      <c r="I458" s="1421" t="str">
        <f>F455&amp;" + "&amp;F456&amp;" - "&amp;F457</f>
        <v>QH + QI - QJ</v>
      </c>
      <c r="J458" s="1417"/>
      <c r="K458" s="4106">
        <v>1</v>
      </c>
      <c r="L458" s="4223"/>
      <c r="M458" s="2084"/>
      <c r="N458" s="2084"/>
      <c r="O458" s="1960"/>
      <c r="P458" s="2208"/>
    </row>
    <row r="459" spans="1:16" ht="22" customHeight="1" x14ac:dyDescent="0.35">
      <c r="A459" s="5022"/>
      <c r="B459" s="5132"/>
      <c r="C459" s="5021"/>
      <c r="D459" s="5042" t="s">
        <v>1319</v>
      </c>
      <c r="E459" s="1386" t="s">
        <v>1268</v>
      </c>
      <c r="F459" s="1390" t="s">
        <v>1320</v>
      </c>
      <c r="G459" s="1388" t="s">
        <v>16</v>
      </c>
      <c r="H459" s="1385"/>
      <c r="I459" s="1389"/>
      <c r="J459" s="1386"/>
      <c r="K459" s="4020">
        <v>1</v>
      </c>
      <c r="L459" s="4150"/>
      <c r="M459" s="2012"/>
      <c r="N459" s="2012"/>
      <c r="O459" s="1888"/>
      <c r="P459" s="2136"/>
    </row>
    <row r="460" spans="1:16" ht="22" customHeight="1" x14ac:dyDescent="0.35">
      <c r="A460" s="5022"/>
      <c r="B460" s="5132"/>
      <c r="C460" s="5021"/>
      <c r="D460" s="5040"/>
      <c r="E460" s="1412" t="s">
        <v>1270</v>
      </c>
      <c r="F460" s="1413" t="s">
        <v>1321</v>
      </c>
      <c r="G460" s="1414" t="s">
        <v>16</v>
      </c>
      <c r="H460" s="1415"/>
      <c r="I460" s="1416"/>
      <c r="J460" s="1412"/>
      <c r="K460" s="3913">
        <v>1</v>
      </c>
      <c r="L460" s="4148"/>
      <c r="M460" s="2010"/>
      <c r="N460" s="2010"/>
      <c r="O460" s="1886"/>
      <c r="P460" s="2134"/>
    </row>
    <row r="461" spans="1:16" ht="22" customHeight="1" x14ac:dyDescent="0.35">
      <c r="A461" s="5022"/>
      <c r="B461" s="5132"/>
      <c r="C461" s="5021"/>
      <c r="D461" s="5040"/>
      <c r="E461" s="1412" t="s">
        <v>1272</v>
      </c>
      <c r="F461" s="1413" t="s">
        <v>1322</v>
      </c>
      <c r="G461" s="1414" t="s">
        <v>16</v>
      </c>
      <c r="H461" s="1415"/>
      <c r="I461" s="1416"/>
      <c r="J461" s="1412"/>
      <c r="K461" s="3913">
        <v>1</v>
      </c>
      <c r="L461" s="4148"/>
      <c r="M461" s="2010"/>
      <c r="N461" s="2010"/>
      <c r="O461" s="1886"/>
      <c r="P461" s="2134"/>
    </row>
    <row r="462" spans="1:16" ht="22" customHeight="1" x14ac:dyDescent="0.35">
      <c r="A462" s="5022"/>
      <c r="B462" s="5132"/>
      <c r="C462" s="5021"/>
      <c r="D462" s="5041"/>
      <c r="E462" s="1417" t="s">
        <v>1274</v>
      </c>
      <c r="F462" s="1710" t="s">
        <v>1323</v>
      </c>
      <c r="G462" s="1419" t="s">
        <v>16</v>
      </c>
      <c r="H462" s="1420"/>
      <c r="I462" s="1421" t="str">
        <f>F459&amp;" + "&amp;F460&amp;" - "&amp;F461</f>
        <v>QL + QM - QN</v>
      </c>
      <c r="J462" s="1417"/>
      <c r="K462" s="4106">
        <v>1</v>
      </c>
      <c r="L462" s="4223"/>
      <c r="M462" s="2084"/>
      <c r="N462" s="2084"/>
      <c r="O462" s="1960"/>
      <c r="P462" s="2208"/>
    </row>
    <row r="463" spans="1:16" ht="22" customHeight="1" x14ac:dyDescent="0.35">
      <c r="A463" s="5022"/>
      <c r="B463" s="5132"/>
      <c r="C463" s="5021"/>
      <c r="D463" s="5042" t="s">
        <v>1187</v>
      </c>
      <c r="E463" s="1386" t="s">
        <v>1268</v>
      </c>
      <c r="F463" s="1390" t="s">
        <v>1324</v>
      </c>
      <c r="G463" s="1388" t="s">
        <v>16</v>
      </c>
      <c r="H463" s="1385"/>
      <c r="I463" s="1389"/>
      <c r="J463" s="1386"/>
      <c r="K463" s="4020">
        <v>1</v>
      </c>
      <c r="L463" s="4150"/>
      <c r="M463" s="2012"/>
      <c r="N463" s="2012"/>
      <c r="O463" s="1888"/>
      <c r="P463" s="2136"/>
    </row>
    <row r="464" spans="1:16" ht="22" customHeight="1" x14ac:dyDescent="0.35">
      <c r="A464" s="5022"/>
      <c r="B464" s="5132"/>
      <c r="C464" s="5021"/>
      <c r="D464" s="5040"/>
      <c r="E464" s="1412" t="s">
        <v>1270</v>
      </c>
      <c r="F464" s="1413" t="s">
        <v>1325</v>
      </c>
      <c r="G464" s="1414" t="s">
        <v>16</v>
      </c>
      <c r="H464" s="1415"/>
      <c r="I464" s="1416"/>
      <c r="J464" s="1412"/>
      <c r="K464" s="3913">
        <v>1</v>
      </c>
      <c r="L464" s="4148"/>
      <c r="M464" s="2010"/>
      <c r="N464" s="2010"/>
      <c r="O464" s="1886"/>
      <c r="P464" s="2134"/>
    </row>
    <row r="465" spans="1:16" ht="22" customHeight="1" x14ac:dyDescent="0.35">
      <c r="A465" s="5022"/>
      <c r="B465" s="5132"/>
      <c r="C465" s="5021"/>
      <c r="D465" s="5040"/>
      <c r="E465" s="1412" t="s">
        <v>1272</v>
      </c>
      <c r="F465" s="1413" t="s">
        <v>1326</v>
      </c>
      <c r="G465" s="1414" t="s">
        <v>16</v>
      </c>
      <c r="H465" s="1415"/>
      <c r="I465" s="1416"/>
      <c r="J465" s="1412"/>
      <c r="K465" s="3913">
        <v>1</v>
      </c>
      <c r="L465" s="4148"/>
      <c r="M465" s="2010"/>
      <c r="N465" s="2010"/>
      <c r="O465" s="1886"/>
      <c r="P465" s="2134"/>
    </row>
    <row r="466" spans="1:16" ht="22" customHeight="1" x14ac:dyDescent="0.35">
      <c r="A466" s="5022"/>
      <c r="B466" s="5132"/>
      <c r="C466" s="5021"/>
      <c r="D466" s="5041"/>
      <c r="E466" s="1417" t="s">
        <v>1274</v>
      </c>
      <c r="F466" s="1710" t="s">
        <v>1327</v>
      </c>
      <c r="G466" s="1419" t="s">
        <v>16</v>
      </c>
      <c r="H466" s="1420"/>
      <c r="I466" s="1421" t="str">
        <f>F463&amp;" + "&amp;F464&amp;" - "&amp;F465</f>
        <v>QP + QR - QS</v>
      </c>
      <c r="J466" s="1417"/>
      <c r="K466" s="4106">
        <v>1</v>
      </c>
      <c r="L466" s="4223"/>
      <c r="M466" s="2084"/>
      <c r="N466" s="2084"/>
      <c r="O466" s="1960"/>
      <c r="P466" s="2208"/>
    </row>
    <row r="467" spans="1:16" ht="22" customHeight="1" x14ac:dyDescent="0.35">
      <c r="A467" s="5022"/>
      <c r="B467" s="5132"/>
      <c r="C467" s="5021"/>
      <c r="D467" s="5036" t="s">
        <v>1328</v>
      </c>
      <c r="E467" s="1396" t="s">
        <v>1268</v>
      </c>
      <c r="F467" s="1397" t="s">
        <v>1329</v>
      </c>
      <c r="G467" s="1398" t="s">
        <v>16</v>
      </c>
      <c r="H467" s="1399"/>
      <c r="I467" s="1400" t="str">
        <f>F431&amp;" + "&amp;F435&amp;" + "&amp;F439&amp;" + "&amp;F443&amp;" + "&amp;F447&amp;" + "&amp;F451&amp;" + "&amp;F455&amp;" + "&amp;F459&amp;" + "&amp;F463</f>
        <v>PI + PM + PR + PV + PZ + QD + QH + QL + QP</v>
      </c>
      <c r="J467" s="1396"/>
      <c r="K467" s="3932">
        <v>1</v>
      </c>
      <c r="L467" s="4154"/>
      <c r="M467" s="2006"/>
      <c r="N467" s="2006"/>
      <c r="O467" s="1882"/>
      <c r="P467" s="2130"/>
    </row>
    <row r="468" spans="1:16" ht="22" customHeight="1" x14ac:dyDescent="0.35">
      <c r="A468" s="5022"/>
      <c r="B468" s="5132"/>
      <c r="C468" s="5021"/>
      <c r="D468" s="5036"/>
      <c r="E468" s="1437" t="s">
        <v>1270</v>
      </c>
      <c r="F468" s="1438" t="s">
        <v>1330</v>
      </c>
      <c r="G468" s="1439" t="s">
        <v>16</v>
      </c>
      <c r="H468" s="1440"/>
      <c r="I468" s="1441" t="str">
        <f>F432&amp;" + "&amp;F436&amp;" + "&amp;F440&amp;" + "&amp;F444&amp;" + "&amp;F448&amp;" + "&amp;F452&amp;" + "&amp;F456&amp;" + "&amp;F460&amp;" + "&amp;F464</f>
        <v>PJ + PN + PS + PW + QA + QE + QI + QM + QR</v>
      </c>
      <c r="J468" s="1437"/>
      <c r="K468" s="3913">
        <v>1</v>
      </c>
      <c r="L468" s="4155"/>
      <c r="M468" s="2016"/>
      <c r="N468" s="2016"/>
      <c r="O468" s="1892"/>
      <c r="P468" s="2140"/>
    </row>
    <row r="469" spans="1:16" ht="22" customHeight="1" x14ac:dyDescent="0.35">
      <c r="A469" s="5022"/>
      <c r="B469" s="5132"/>
      <c r="C469" s="5021"/>
      <c r="D469" s="5036"/>
      <c r="E469" s="1437" t="s">
        <v>1272</v>
      </c>
      <c r="F469" s="1438" t="s">
        <v>1331</v>
      </c>
      <c r="G469" s="1439" t="s">
        <v>16</v>
      </c>
      <c r="H469" s="1440"/>
      <c r="I469" s="1441" t="str">
        <f>F433&amp;" + "&amp;F437&amp;" + "&amp;F441&amp;" + "&amp;F445&amp;" + "&amp;F449&amp;" + "&amp;F453&amp;" + "&amp;F457&amp;" + "&amp;F461&amp;" + "&amp;F465</f>
        <v>PK + PO + PT + PX + QB + QF + QJ + QN + QS</v>
      </c>
      <c r="J469" s="1437"/>
      <c r="K469" s="3913">
        <v>1</v>
      </c>
      <c r="L469" s="4155"/>
      <c r="M469" s="2016"/>
      <c r="N469" s="2016"/>
      <c r="O469" s="1892"/>
      <c r="P469" s="2140"/>
    </row>
    <row r="470" spans="1:16" ht="22" customHeight="1" thickBot="1" x14ac:dyDescent="0.4">
      <c r="A470" s="5022"/>
      <c r="B470" s="5132"/>
      <c r="C470" s="5021"/>
      <c r="D470" s="5053"/>
      <c r="E470" s="1449" t="s">
        <v>1274</v>
      </c>
      <c r="F470" s="1544" t="s">
        <v>1332</v>
      </c>
      <c r="G470" s="1451" t="s">
        <v>16</v>
      </c>
      <c r="H470" s="1452"/>
      <c r="I470" s="1453" t="str">
        <f>F434&amp;" + "&amp;F438&amp;" + "&amp;F442&amp;" + "&amp;F446&amp;" + "&amp;F450&amp;" + "&amp;F454&amp;" + "&amp;F458&amp;" + "&amp;F462&amp;" + "&amp;F466</f>
        <v>PL + PQ + PU + PY + QC + QG + QK + QO + QT</v>
      </c>
      <c r="J470" s="1449"/>
      <c r="K470" s="3925">
        <v>1</v>
      </c>
      <c r="L470" s="4180"/>
      <c r="M470" s="2040"/>
      <c r="N470" s="2040"/>
      <c r="O470" s="1916"/>
      <c r="P470" s="2164"/>
    </row>
    <row r="471" spans="1:16" ht="22" customHeight="1" x14ac:dyDescent="0.35">
      <c r="A471" s="5022"/>
      <c r="B471" s="5132"/>
      <c r="C471" s="5181" t="s">
        <v>1333</v>
      </c>
      <c r="D471" s="5144"/>
      <c r="E471" s="1711" t="s">
        <v>1268</v>
      </c>
      <c r="F471" s="1712" t="s">
        <v>1334</v>
      </c>
      <c r="G471" s="1713" t="s">
        <v>16</v>
      </c>
      <c r="H471" s="1714"/>
      <c r="I471" s="1715" t="str">
        <f>F427&amp;" + "&amp;F467</f>
        <v>RK + QU</v>
      </c>
      <c r="J471" s="1711"/>
      <c r="K471" s="4107">
        <v>1</v>
      </c>
      <c r="L471" s="4224"/>
      <c r="M471" s="2085"/>
      <c r="N471" s="2085"/>
      <c r="O471" s="1961"/>
      <c r="P471" s="2209"/>
    </row>
    <row r="472" spans="1:16" ht="22" customHeight="1" x14ac:dyDescent="0.35">
      <c r="A472" s="5022"/>
      <c r="B472" s="5132"/>
      <c r="C472" s="5182"/>
      <c r="D472" s="5146"/>
      <c r="E472" s="1479" t="s">
        <v>1270</v>
      </c>
      <c r="F472" s="1480" t="s">
        <v>1335</v>
      </c>
      <c r="G472" s="1481" t="s">
        <v>16</v>
      </c>
      <c r="H472" s="1482"/>
      <c r="I472" s="1483" t="str">
        <f>F428&amp;" + "&amp;F468</f>
        <v>RM + QV</v>
      </c>
      <c r="J472" s="1479"/>
      <c r="K472" s="3913">
        <v>1</v>
      </c>
      <c r="L472" s="4165"/>
      <c r="M472" s="2026"/>
      <c r="N472" s="2026"/>
      <c r="O472" s="1902"/>
      <c r="P472" s="2150"/>
    </row>
    <row r="473" spans="1:16" ht="22" customHeight="1" x14ac:dyDescent="0.35">
      <c r="A473" s="5022"/>
      <c r="B473" s="5132"/>
      <c r="C473" s="5182"/>
      <c r="D473" s="5146"/>
      <c r="E473" s="1479" t="s">
        <v>1272</v>
      </c>
      <c r="F473" s="1480" t="s">
        <v>1336</v>
      </c>
      <c r="G473" s="1481" t="s">
        <v>16</v>
      </c>
      <c r="H473" s="1482"/>
      <c r="I473" s="1483" t="str">
        <f>F429&amp;" + "&amp;F469</f>
        <v>RN + QW</v>
      </c>
      <c r="J473" s="1479"/>
      <c r="K473" s="3913">
        <v>1</v>
      </c>
      <c r="L473" s="4165"/>
      <c r="M473" s="2026"/>
      <c r="N473" s="2026"/>
      <c r="O473" s="1902"/>
      <c r="P473" s="2150"/>
    </row>
    <row r="474" spans="1:16" ht="22" customHeight="1" thickBot="1" x14ac:dyDescent="0.4">
      <c r="A474" s="5022"/>
      <c r="B474" s="5133"/>
      <c r="C474" s="5183"/>
      <c r="D474" s="5148"/>
      <c r="E474" s="1484" t="s">
        <v>1274</v>
      </c>
      <c r="F474" s="1709" t="s">
        <v>1337</v>
      </c>
      <c r="G474" s="1486" t="s">
        <v>16</v>
      </c>
      <c r="H474" s="1487"/>
      <c r="I474" s="1488" t="str">
        <f>F430&amp;" + "&amp;F470</f>
        <v>RO + QX</v>
      </c>
      <c r="J474" s="1484"/>
      <c r="K474" s="3928">
        <v>1</v>
      </c>
      <c r="L474" s="4222"/>
      <c r="M474" s="2083"/>
      <c r="N474" s="2083"/>
      <c r="O474" s="1959"/>
      <c r="P474" s="2207"/>
    </row>
    <row r="475" spans="1:16" ht="22" hidden="1" customHeight="1" thickTop="1" x14ac:dyDescent="0.35">
      <c r="A475" s="5022"/>
      <c r="B475" s="5131" t="s">
        <v>1338</v>
      </c>
      <c r="C475" s="5048"/>
      <c r="D475" s="5135" t="s">
        <v>1267</v>
      </c>
      <c r="E475" s="1716" t="s">
        <v>1339</v>
      </c>
      <c r="F475" s="1717" t="s">
        <v>1340</v>
      </c>
      <c r="G475" s="1718" t="s">
        <v>16</v>
      </c>
      <c r="H475" s="1719"/>
      <c r="I475" s="1720"/>
      <c r="J475" s="1716"/>
      <c r="K475" s="4109">
        <v>3</v>
      </c>
      <c r="L475" s="4173"/>
      <c r="M475" s="2086"/>
      <c r="N475" s="2086"/>
      <c r="O475" s="1962"/>
      <c r="P475" s="2210"/>
    </row>
    <row r="476" spans="1:16" ht="22" hidden="1" customHeight="1" x14ac:dyDescent="0.35">
      <c r="A476" s="5022"/>
      <c r="B476" s="5132"/>
      <c r="C476" s="5022"/>
      <c r="D476" s="5136"/>
      <c r="E476" s="1412" t="s">
        <v>1341</v>
      </c>
      <c r="F476" s="1413" t="s">
        <v>1342</v>
      </c>
      <c r="G476" s="1414" t="s">
        <v>16</v>
      </c>
      <c r="H476" s="1415"/>
      <c r="I476" s="1416"/>
      <c r="J476" s="1412"/>
      <c r="K476" s="4111">
        <v>3</v>
      </c>
      <c r="L476" s="4148"/>
      <c r="M476" s="2010"/>
      <c r="N476" s="2010"/>
      <c r="O476" s="1886"/>
      <c r="P476" s="2134"/>
    </row>
    <row r="477" spans="1:16" ht="22" hidden="1" customHeight="1" x14ac:dyDescent="0.35">
      <c r="A477" s="5022"/>
      <c r="B477" s="5132"/>
      <c r="C477" s="5022"/>
      <c r="D477" s="5136"/>
      <c r="E477" s="1412" t="s">
        <v>1343</v>
      </c>
      <c r="F477" s="1413" t="s">
        <v>1344</v>
      </c>
      <c r="G477" s="1414" t="s">
        <v>16</v>
      </c>
      <c r="H477" s="1415"/>
      <c r="I477" s="1416"/>
      <c r="J477" s="1412"/>
      <c r="K477" s="4111">
        <v>3</v>
      </c>
      <c r="L477" s="4148"/>
      <c r="M477" s="2010"/>
      <c r="N477" s="2010"/>
      <c r="O477" s="1886"/>
      <c r="P477" s="2134"/>
    </row>
    <row r="478" spans="1:16" ht="22" hidden="1" customHeight="1" x14ac:dyDescent="0.35">
      <c r="A478" s="5022"/>
      <c r="B478" s="5132"/>
      <c r="C478" s="5022"/>
      <c r="D478" s="5136"/>
      <c r="E478" s="1412" t="s">
        <v>1345</v>
      </c>
      <c r="F478" s="1413" t="s">
        <v>1346</v>
      </c>
      <c r="G478" s="1414" t="s">
        <v>16</v>
      </c>
      <c r="H478" s="1415"/>
      <c r="I478" s="1416"/>
      <c r="J478" s="1412"/>
      <c r="K478" s="4111">
        <v>3</v>
      </c>
      <c r="L478" s="4148"/>
      <c r="M478" s="2010"/>
      <c r="N478" s="2010"/>
      <c r="O478" s="1886"/>
      <c r="P478" s="2134"/>
    </row>
    <row r="479" spans="1:16" ht="22" hidden="1" customHeight="1" x14ac:dyDescent="0.35">
      <c r="A479" s="5022"/>
      <c r="B479" s="5132"/>
      <c r="C479" s="5022"/>
      <c r="D479" s="5136"/>
      <c r="E479" s="1412" t="s">
        <v>1347</v>
      </c>
      <c r="F479" s="1413" t="s">
        <v>1348</v>
      </c>
      <c r="G479" s="1414" t="s">
        <v>16</v>
      </c>
      <c r="H479" s="1415"/>
      <c r="I479" s="1416"/>
      <c r="J479" s="1412"/>
      <c r="K479" s="4111">
        <v>3</v>
      </c>
      <c r="L479" s="4148"/>
      <c r="M479" s="2010"/>
      <c r="N479" s="2010"/>
      <c r="O479" s="1886"/>
      <c r="P479" s="2134"/>
    </row>
    <row r="480" spans="1:16" ht="22" hidden="1" customHeight="1" x14ac:dyDescent="0.35">
      <c r="A480" s="5022"/>
      <c r="B480" s="5132"/>
      <c r="C480" s="5022"/>
      <c r="D480" s="5136"/>
      <c r="E480" s="1678" t="s">
        <v>1349</v>
      </c>
      <c r="F480" s="1679" t="s">
        <v>1350</v>
      </c>
      <c r="G480" s="1680" t="s">
        <v>16</v>
      </c>
      <c r="H480" s="1681"/>
      <c r="I480" s="1682"/>
      <c r="J480" s="1678"/>
      <c r="K480" s="4129">
        <v>3</v>
      </c>
      <c r="L480" s="4212"/>
      <c r="M480" s="2073"/>
      <c r="N480" s="2073"/>
      <c r="O480" s="1949"/>
      <c r="P480" s="2197"/>
    </row>
    <row r="481" spans="1:16" ht="22" hidden="1" customHeight="1" x14ac:dyDescent="0.35">
      <c r="A481" s="5022"/>
      <c r="B481" s="5132"/>
      <c r="C481" s="5022"/>
      <c r="D481" s="5137"/>
      <c r="E481" s="1443" t="s">
        <v>1351</v>
      </c>
      <c r="F481" s="1710" t="s">
        <v>1352</v>
      </c>
      <c r="G481" s="1419" t="s">
        <v>16</v>
      </c>
      <c r="H481" s="1420"/>
      <c r="I481" s="1421" t="str">
        <f>F475&amp;" + "&amp;F476&amp;" + "&amp;F477&amp;" - "&amp;F478&amp;" - "&amp;F479&amp;" - "&amp;F480</f>
        <v>M9 + N1 + N2 - N3 - N4 - N5</v>
      </c>
      <c r="J481" s="1417"/>
      <c r="K481" s="4130">
        <v>3</v>
      </c>
      <c r="L481" s="4223"/>
      <c r="M481" s="2084"/>
      <c r="N481" s="2084"/>
      <c r="O481" s="1960"/>
      <c r="P481" s="2208"/>
    </row>
    <row r="482" spans="1:16" ht="22" hidden="1" customHeight="1" x14ac:dyDescent="0.35">
      <c r="A482" s="5022"/>
      <c r="B482" s="5132"/>
      <c r="C482" s="5022"/>
      <c r="D482" s="5138" t="s">
        <v>1276</v>
      </c>
      <c r="E482" s="1525" t="s">
        <v>1339</v>
      </c>
      <c r="F482" s="1526" t="s">
        <v>1353</v>
      </c>
      <c r="G482" s="1527" t="s">
        <v>16</v>
      </c>
      <c r="H482" s="1528"/>
      <c r="I482" s="1677"/>
      <c r="J482" s="1525"/>
      <c r="K482" s="4110">
        <v>3</v>
      </c>
      <c r="L482" s="4175"/>
      <c r="M482" s="2036"/>
      <c r="N482" s="2036"/>
      <c r="O482" s="1912"/>
      <c r="P482" s="2160"/>
    </row>
    <row r="483" spans="1:16" ht="22" hidden="1" customHeight="1" x14ac:dyDescent="0.35">
      <c r="A483" s="5022"/>
      <c r="B483" s="5132"/>
      <c r="C483" s="5022"/>
      <c r="D483" s="5136"/>
      <c r="E483" s="1412" t="s">
        <v>1341</v>
      </c>
      <c r="F483" s="1413" t="s">
        <v>1354</v>
      </c>
      <c r="G483" s="1414" t="s">
        <v>16</v>
      </c>
      <c r="H483" s="1415"/>
      <c r="I483" s="1416"/>
      <c r="J483" s="1412"/>
      <c r="K483" s="4111">
        <v>3</v>
      </c>
      <c r="L483" s="4148"/>
      <c r="M483" s="2010"/>
      <c r="N483" s="2010"/>
      <c r="O483" s="1886"/>
      <c r="P483" s="2134"/>
    </row>
    <row r="484" spans="1:16" ht="22" hidden="1" customHeight="1" x14ac:dyDescent="0.35">
      <c r="A484" s="5022"/>
      <c r="B484" s="5132"/>
      <c r="C484" s="5022"/>
      <c r="D484" s="5136"/>
      <c r="E484" s="1412" t="s">
        <v>1343</v>
      </c>
      <c r="F484" s="1413" t="s">
        <v>1355</v>
      </c>
      <c r="G484" s="1414" t="s">
        <v>16</v>
      </c>
      <c r="H484" s="1415"/>
      <c r="I484" s="1416"/>
      <c r="J484" s="1412"/>
      <c r="K484" s="4111">
        <v>3</v>
      </c>
      <c r="L484" s="4148"/>
      <c r="M484" s="2010"/>
      <c r="N484" s="2010"/>
      <c r="O484" s="1886"/>
      <c r="P484" s="2134"/>
    </row>
    <row r="485" spans="1:16" ht="22" hidden="1" customHeight="1" x14ac:dyDescent="0.35">
      <c r="A485" s="5022"/>
      <c r="B485" s="5132"/>
      <c r="C485" s="5022"/>
      <c r="D485" s="5136"/>
      <c r="E485" s="1412" t="s">
        <v>1345</v>
      </c>
      <c r="F485" s="1413" t="s">
        <v>1356</v>
      </c>
      <c r="G485" s="1414" t="s">
        <v>16</v>
      </c>
      <c r="H485" s="1415"/>
      <c r="I485" s="1416"/>
      <c r="J485" s="1412"/>
      <c r="K485" s="4111">
        <v>3</v>
      </c>
      <c r="L485" s="4148"/>
      <c r="M485" s="2010"/>
      <c r="N485" s="2010"/>
      <c r="O485" s="1886"/>
      <c r="P485" s="2134"/>
    </row>
    <row r="486" spans="1:16" ht="22" hidden="1" customHeight="1" x14ac:dyDescent="0.35">
      <c r="A486" s="5022"/>
      <c r="B486" s="5132"/>
      <c r="C486" s="5022"/>
      <c r="D486" s="5136"/>
      <c r="E486" s="1412" t="s">
        <v>1347</v>
      </c>
      <c r="F486" s="1413" t="s">
        <v>1357</v>
      </c>
      <c r="G486" s="1414" t="s">
        <v>16</v>
      </c>
      <c r="H486" s="1415"/>
      <c r="I486" s="1416"/>
      <c r="J486" s="1412"/>
      <c r="K486" s="4111">
        <v>3</v>
      </c>
      <c r="L486" s="4148"/>
      <c r="M486" s="2010"/>
      <c r="N486" s="2010"/>
      <c r="O486" s="1886"/>
      <c r="P486" s="2134"/>
    </row>
    <row r="487" spans="1:16" ht="22" hidden="1" customHeight="1" x14ac:dyDescent="0.35">
      <c r="A487" s="5022"/>
      <c r="B487" s="5132"/>
      <c r="C487" s="5022"/>
      <c r="D487" s="5136"/>
      <c r="E487" s="1678" t="s">
        <v>1349</v>
      </c>
      <c r="F487" s="1679" t="s">
        <v>1358</v>
      </c>
      <c r="G487" s="1680" t="s">
        <v>16</v>
      </c>
      <c r="H487" s="1681"/>
      <c r="I487" s="1682"/>
      <c r="J487" s="1678"/>
      <c r="K487" s="4129">
        <v>3</v>
      </c>
      <c r="L487" s="4212"/>
      <c r="M487" s="2073"/>
      <c r="N487" s="2073"/>
      <c r="O487" s="1949"/>
      <c r="P487" s="2197"/>
    </row>
    <row r="488" spans="1:16" ht="22" hidden="1" customHeight="1" x14ac:dyDescent="0.35">
      <c r="A488" s="5022"/>
      <c r="B488" s="5132"/>
      <c r="C488" s="5022"/>
      <c r="D488" s="5137"/>
      <c r="E488" s="1417" t="s">
        <v>1351</v>
      </c>
      <c r="F488" s="1710" t="s">
        <v>1359</v>
      </c>
      <c r="G488" s="1419" t="s">
        <v>16</v>
      </c>
      <c r="H488" s="1420"/>
      <c r="I488" s="1421" t="str">
        <f>F482&amp;" + "&amp;F483&amp;" + "&amp;F484&amp;" - "&amp;F485&amp;" - "&amp;F486&amp;" - "&amp;F487</f>
        <v>RP + RQ + RR - RS - RT - RU</v>
      </c>
      <c r="J488" s="1417"/>
      <c r="K488" s="4130">
        <v>3</v>
      </c>
      <c r="L488" s="4223"/>
      <c r="M488" s="2084"/>
      <c r="N488" s="2084"/>
      <c r="O488" s="1960"/>
      <c r="P488" s="2208"/>
    </row>
    <row r="489" spans="1:16" ht="22" hidden="1" customHeight="1" x14ac:dyDescent="0.35">
      <c r="A489" s="5022"/>
      <c r="B489" s="5132"/>
      <c r="C489" s="5022"/>
      <c r="D489" s="5138" t="s">
        <v>728</v>
      </c>
      <c r="E489" s="1525" t="s">
        <v>1339</v>
      </c>
      <c r="F489" s="1526" t="s">
        <v>1360</v>
      </c>
      <c r="G489" s="1527" t="s">
        <v>16</v>
      </c>
      <c r="H489" s="1528"/>
      <c r="I489" s="1677"/>
      <c r="J489" s="1525"/>
      <c r="K489" s="4110">
        <v>3</v>
      </c>
      <c r="L489" s="4175"/>
      <c r="M489" s="2036"/>
      <c r="N489" s="2036"/>
      <c r="O489" s="1912"/>
      <c r="P489" s="2160"/>
    </row>
    <row r="490" spans="1:16" ht="22" hidden="1" customHeight="1" x14ac:dyDescent="0.35">
      <c r="A490" s="5022"/>
      <c r="B490" s="5132"/>
      <c r="C490" s="5022"/>
      <c r="D490" s="5136"/>
      <c r="E490" s="1412" t="s">
        <v>1341</v>
      </c>
      <c r="F490" s="1413" t="s">
        <v>1361</v>
      </c>
      <c r="G490" s="1414" t="s">
        <v>16</v>
      </c>
      <c r="H490" s="1415"/>
      <c r="I490" s="1416"/>
      <c r="J490" s="1412"/>
      <c r="K490" s="4111">
        <v>3</v>
      </c>
      <c r="L490" s="4148"/>
      <c r="M490" s="2010"/>
      <c r="N490" s="2010"/>
      <c r="O490" s="1886"/>
      <c r="P490" s="2134"/>
    </row>
    <row r="491" spans="1:16" ht="22" hidden="1" customHeight="1" x14ac:dyDescent="0.35">
      <c r="A491" s="5022"/>
      <c r="B491" s="5132"/>
      <c r="C491" s="5022"/>
      <c r="D491" s="5136"/>
      <c r="E491" s="1412" t="s">
        <v>1343</v>
      </c>
      <c r="F491" s="1413" t="s">
        <v>1362</v>
      </c>
      <c r="G491" s="1414" t="s">
        <v>16</v>
      </c>
      <c r="H491" s="1415"/>
      <c r="I491" s="1416"/>
      <c r="J491" s="1412"/>
      <c r="K491" s="4111">
        <v>3</v>
      </c>
      <c r="L491" s="4148"/>
      <c r="M491" s="2010"/>
      <c r="N491" s="2010"/>
      <c r="O491" s="1886"/>
      <c r="P491" s="2134"/>
    </row>
    <row r="492" spans="1:16" ht="22" hidden="1" customHeight="1" x14ac:dyDescent="0.35">
      <c r="A492" s="5022"/>
      <c r="B492" s="5132"/>
      <c r="C492" s="5022"/>
      <c r="D492" s="5136"/>
      <c r="E492" s="1412" t="s">
        <v>1345</v>
      </c>
      <c r="F492" s="1413" t="s">
        <v>1363</v>
      </c>
      <c r="G492" s="1414" t="s">
        <v>16</v>
      </c>
      <c r="H492" s="1415"/>
      <c r="I492" s="1416"/>
      <c r="J492" s="1412"/>
      <c r="K492" s="4111">
        <v>3</v>
      </c>
      <c r="L492" s="4148"/>
      <c r="M492" s="2010"/>
      <c r="N492" s="2010"/>
      <c r="O492" s="1886"/>
      <c r="P492" s="2134"/>
    </row>
    <row r="493" spans="1:16" ht="22" hidden="1" customHeight="1" x14ac:dyDescent="0.35">
      <c r="A493" s="5022"/>
      <c r="B493" s="5132"/>
      <c r="C493" s="5022"/>
      <c r="D493" s="5136"/>
      <c r="E493" s="1412" t="s">
        <v>1347</v>
      </c>
      <c r="F493" s="1413" t="s">
        <v>1364</v>
      </c>
      <c r="G493" s="1414" t="s">
        <v>16</v>
      </c>
      <c r="H493" s="1415"/>
      <c r="I493" s="1416"/>
      <c r="J493" s="1412"/>
      <c r="K493" s="4111">
        <v>3</v>
      </c>
      <c r="L493" s="4148"/>
      <c r="M493" s="2010"/>
      <c r="N493" s="2010"/>
      <c r="O493" s="1886"/>
      <c r="P493" s="2134"/>
    </row>
    <row r="494" spans="1:16" ht="22" hidden="1" customHeight="1" x14ac:dyDescent="0.35">
      <c r="A494" s="5022"/>
      <c r="B494" s="5132"/>
      <c r="C494" s="5022"/>
      <c r="D494" s="5136"/>
      <c r="E494" s="1678" t="s">
        <v>1349</v>
      </c>
      <c r="F494" s="1679" t="s">
        <v>1365</v>
      </c>
      <c r="G494" s="1680" t="s">
        <v>16</v>
      </c>
      <c r="H494" s="1681"/>
      <c r="I494" s="1682"/>
      <c r="J494" s="1678"/>
      <c r="K494" s="4129">
        <v>3</v>
      </c>
      <c r="L494" s="4212"/>
      <c r="M494" s="2073"/>
      <c r="N494" s="2073"/>
      <c r="O494" s="1949"/>
      <c r="P494" s="2197"/>
    </row>
    <row r="495" spans="1:16" ht="22" hidden="1" customHeight="1" x14ac:dyDescent="0.35">
      <c r="A495" s="5022"/>
      <c r="B495" s="5132"/>
      <c r="C495" s="5022"/>
      <c r="D495" s="5137"/>
      <c r="E495" s="1417" t="s">
        <v>1351</v>
      </c>
      <c r="F495" s="1710" t="s">
        <v>1366</v>
      </c>
      <c r="G495" s="1419" t="s">
        <v>16</v>
      </c>
      <c r="H495" s="1420"/>
      <c r="I495" s="1421" t="str">
        <f>F489&amp;" + "&amp;F490&amp;" + "&amp;F491&amp;" - "&amp;F492&amp;" - "&amp;F493&amp;" - "&amp;F494</f>
        <v>N7 + N8 + P6 - P7 - P8 - P9</v>
      </c>
      <c r="J495" s="1417"/>
      <c r="K495" s="4130">
        <v>3</v>
      </c>
      <c r="L495" s="4223"/>
      <c r="M495" s="2084"/>
      <c r="N495" s="2084"/>
      <c r="O495" s="1960"/>
      <c r="P495" s="2208"/>
    </row>
    <row r="496" spans="1:16" ht="22" hidden="1" customHeight="1" x14ac:dyDescent="0.35">
      <c r="A496" s="5022"/>
      <c r="B496" s="5132"/>
      <c r="C496" s="5022"/>
      <c r="D496" s="5139" t="s">
        <v>1285</v>
      </c>
      <c r="E496" s="1662" t="s">
        <v>1339</v>
      </c>
      <c r="F496" s="1663" t="s">
        <v>1367</v>
      </c>
      <c r="G496" s="1664" t="s">
        <v>16</v>
      </c>
      <c r="H496" s="1665"/>
      <c r="I496" s="1666" t="str">
        <f>F475&amp;" + "&amp;F482&amp;" + "&amp;F489</f>
        <v>M9 + RP + N7</v>
      </c>
      <c r="J496" s="1662"/>
      <c r="K496" s="4110">
        <v>3</v>
      </c>
      <c r="L496" s="4209"/>
      <c r="M496" s="2070"/>
      <c r="N496" s="2070"/>
      <c r="O496" s="1946"/>
      <c r="P496" s="2194"/>
    </row>
    <row r="497" spans="1:16" ht="22" hidden="1" customHeight="1" x14ac:dyDescent="0.35">
      <c r="A497" s="5022"/>
      <c r="B497" s="5132"/>
      <c r="C497" s="5022"/>
      <c r="D497" s="5140"/>
      <c r="E497" s="1437" t="s">
        <v>1341</v>
      </c>
      <c r="F497" s="1438" t="s">
        <v>1368</v>
      </c>
      <c r="G497" s="1439" t="s">
        <v>16</v>
      </c>
      <c r="H497" s="1440"/>
      <c r="I497" s="1441" t="str">
        <f t="shared" ref="I497:I502" si="0">F476&amp;" + "&amp;F483&amp;" + "&amp;F490</f>
        <v>N1 + RQ + N8</v>
      </c>
      <c r="J497" s="1437"/>
      <c r="K497" s="4111">
        <v>3</v>
      </c>
      <c r="L497" s="4155"/>
      <c r="M497" s="2016"/>
      <c r="N497" s="2016"/>
      <c r="O497" s="1892"/>
      <c r="P497" s="2140"/>
    </row>
    <row r="498" spans="1:16" ht="22" hidden="1" customHeight="1" x14ac:dyDescent="0.35">
      <c r="A498" s="5022"/>
      <c r="B498" s="5132"/>
      <c r="C498" s="5022"/>
      <c r="D498" s="5140"/>
      <c r="E498" s="1437" t="s">
        <v>1343</v>
      </c>
      <c r="F498" s="1438" t="s">
        <v>1369</v>
      </c>
      <c r="G498" s="1439" t="s">
        <v>16</v>
      </c>
      <c r="H498" s="1440"/>
      <c r="I498" s="1441" t="str">
        <f t="shared" si="0"/>
        <v>N2 + RR + P6</v>
      </c>
      <c r="J498" s="1437"/>
      <c r="K498" s="4111">
        <v>3</v>
      </c>
      <c r="L498" s="4155"/>
      <c r="M498" s="2016"/>
      <c r="N498" s="2016"/>
      <c r="O498" s="1892"/>
      <c r="P498" s="2140"/>
    </row>
    <row r="499" spans="1:16" ht="22" hidden="1" customHeight="1" x14ac:dyDescent="0.35">
      <c r="A499" s="5022"/>
      <c r="B499" s="5132"/>
      <c r="C499" s="5022"/>
      <c r="D499" s="5140"/>
      <c r="E499" s="1437" t="s">
        <v>1345</v>
      </c>
      <c r="F499" s="1438" t="s">
        <v>1370</v>
      </c>
      <c r="G499" s="1439" t="s">
        <v>16</v>
      </c>
      <c r="H499" s="1440"/>
      <c r="I499" s="1441" t="str">
        <f t="shared" si="0"/>
        <v>N3 + RS + P7</v>
      </c>
      <c r="J499" s="1437"/>
      <c r="K499" s="4111">
        <v>3</v>
      </c>
      <c r="L499" s="4155"/>
      <c r="M499" s="2016"/>
      <c r="N499" s="2016"/>
      <c r="O499" s="1892"/>
      <c r="P499" s="2140"/>
    </row>
    <row r="500" spans="1:16" ht="22" hidden="1" customHeight="1" x14ac:dyDescent="0.35">
      <c r="A500" s="5022"/>
      <c r="B500" s="5132"/>
      <c r="C500" s="5022"/>
      <c r="D500" s="5140"/>
      <c r="E500" s="1437" t="s">
        <v>1347</v>
      </c>
      <c r="F500" s="1438" t="s">
        <v>1371</v>
      </c>
      <c r="G500" s="1439" t="s">
        <v>16</v>
      </c>
      <c r="H500" s="1440"/>
      <c r="I500" s="1441" t="str">
        <f t="shared" si="0"/>
        <v>N4 + RT + P8</v>
      </c>
      <c r="J500" s="1437"/>
      <c r="K500" s="4111">
        <v>3</v>
      </c>
      <c r="L500" s="4155"/>
      <c r="M500" s="2016"/>
      <c r="N500" s="2016"/>
      <c r="O500" s="1892"/>
      <c r="P500" s="2140"/>
    </row>
    <row r="501" spans="1:16" ht="22" hidden="1" customHeight="1" x14ac:dyDescent="0.35">
      <c r="A501" s="5022"/>
      <c r="B501" s="5132"/>
      <c r="C501" s="5022"/>
      <c r="D501" s="5140"/>
      <c r="E501" s="1667" t="s">
        <v>1349</v>
      </c>
      <c r="F501" s="1668" t="s">
        <v>1372</v>
      </c>
      <c r="G501" s="1669" t="s">
        <v>16</v>
      </c>
      <c r="H501" s="1670"/>
      <c r="I501" s="1671" t="str">
        <f t="shared" si="0"/>
        <v>N5 + RU + P9</v>
      </c>
      <c r="J501" s="1667"/>
      <c r="K501" s="4129">
        <v>3</v>
      </c>
      <c r="L501" s="4210"/>
      <c r="M501" s="2071"/>
      <c r="N501" s="2071"/>
      <c r="O501" s="1947"/>
      <c r="P501" s="2195"/>
    </row>
    <row r="502" spans="1:16" ht="22" hidden="1" customHeight="1" thickBot="1" x14ac:dyDescent="0.4">
      <c r="A502" s="5022"/>
      <c r="B502" s="5132"/>
      <c r="C502" s="5023"/>
      <c r="D502" s="5141"/>
      <c r="E502" s="1406" t="s">
        <v>1351</v>
      </c>
      <c r="F502" s="1690" t="s">
        <v>1373</v>
      </c>
      <c r="G502" s="1408" t="s">
        <v>16</v>
      </c>
      <c r="H502" s="1409"/>
      <c r="I502" s="1410" t="str">
        <f t="shared" si="0"/>
        <v>N6 + RV + Q1</v>
      </c>
      <c r="J502" s="1406"/>
      <c r="K502" s="4131">
        <v>3</v>
      </c>
      <c r="L502" s="4215"/>
      <c r="M502" s="2076"/>
      <c r="N502" s="2076"/>
      <c r="O502" s="1952"/>
      <c r="P502" s="2200"/>
    </row>
    <row r="503" spans="1:16" ht="22" hidden="1" customHeight="1" thickTop="1" x14ac:dyDescent="0.35">
      <c r="A503" s="5022"/>
      <c r="B503" s="5132"/>
      <c r="C503" s="5022"/>
      <c r="D503" s="5136" t="s">
        <v>735</v>
      </c>
      <c r="E503" s="1517" t="s">
        <v>1339</v>
      </c>
      <c r="F503" s="1518" t="s">
        <v>1374</v>
      </c>
      <c r="G503" s="1519" t="s">
        <v>16</v>
      </c>
      <c r="H503" s="1516"/>
      <c r="I503" s="1722"/>
      <c r="J503" s="1517"/>
      <c r="K503" s="4132">
        <v>3</v>
      </c>
      <c r="L503" s="4176"/>
      <c r="M503" s="2034"/>
      <c r="N503" s="2034"/>
      <c r="O503" s="1910"/>
      <c r="P503" s="2158"/>
    </row>
    <row r="504" spans="1:16" ht="22" hidden="1" customHeight="1" x14ac:dyDescent="0.35">
      <c r="A504" s="5022"/>
      <c r="B504" s="5132"/>
      <c r="C504" s="5022"/>
      <c r="D504" s="5136"/>
      <c r="E504" s="1412" t="s">
        <v>1341</v>
      </c>
      <c r="F504" s="1413" t="s">
        <v>1375</v>
      </c>
      <c r="G504" s="1414" t="s">
        <v>16</v>
      </c>
      <c r="H504" s="1415"/>
      <c r="I504" s="1416"/>
      <c r="J504" s="1412"/>
      <c r="K504" s="4111">
        <v>3</v>
      </c>
      <c r="L504" s="4148"/>
      <c r="M504" s="2010"/>
      <c r="N504" s="2010"/>
      <c r="O504" s="1886"/>
      <c r="P504" s="2134"/>
    </row>
    <row r="505" spans="1:16" ht="22" hidden="1" customHeight="1" x14ac:dyDescent="0.35">
      <c r="A505" s="5022"/>
      <c r="B505" s="5132"/>
      <c r="C505" s="5022"/>
      <c r="D505" s="5136"/>
      <c r="E505" s="1412" t="s">
        <v>1343</v>
      </c>
      <c r="F505" s="1413" t="s">
        <v>1376</v>
      </c>
      <c r="G505" s="1414" t="s">
        <v>16</v>
      </c>
      <c r="H505" s="1415"/>
      <c r="I505" s="1416"/>
      <c r="J505" s="1412"/>
      <c r="K505" s="4111">
        <v>3</v>
      </c>
      <c r="L505" s="4148"/>
      <c r="M505" s="2010"/>
      <c r="N505" s="2010"/>
      <c r="O505" s="1886"/>
      <c r="P505" s="2134"/>
    </row>
    <row r="506" spans="1:16" ht="22" hidden="1" customHeight="1" x14ac:dyDescent="0.35">
      <c r="A506" s="5022"/>
      <c r="B506" s="5132"/>
      <c r="C506" s="5022"/>
      <c r="D506" s="5136"/>
      <c r="E506" s="1412" t="s">
        <v>1345</v>
      </c>
      <c r="F506" s="1413" t="s">
        <v>1377</v>
      </c>
      <c r="G506" s="1414" t="s">
        <v>16</v>
      </c>
      <c r="H506" s="1415"/>
      <c r="I506" s="1416"/>
      <c r="J506" s="1412"/>
      <c r="K506" s="4111">
        <v>3</v>
      </c>
      <c r="L506" s="4148"/>
      <c r="M506" s="2010"/>
      <c r="N506" s="2010"/>
      <c r="O506" s="1886"/>
      <c r="P506" s="2134"/>
    </row>
    <row r="507" spans="1:16" ht="22" hidden="1" customHeight="1" x14ac:dyDescent="0.35">
      <c r="A507" s="5022"/>
      <c r="B507" s="5132"/>
      <c r="C507" s="5022"/>
      <c r="D507" s="5136"/>
      <c r="E507" s="1412" t="s">
        <v>1347</v>
      </c>
      <c r="F507" s="1413" t="s">
        <v>1378</v>
      </c>
      <c r="G507" s="1414" t="s">
        <v>16</v>
      </c>
      <c r="H507" s="1415"/>
      <c r="I507" s="1416"/>
      <c r="J507" s="1412"/>
      <c r="K507" s="4111">
        <v>3</v>
      </c>
      <c r="L507" s="4148"/>
      <c r="M507" s="2010"/>
      <c r="N507" s="2010"/>
      <c r="O507" s="1886"/>
      <c r="P507" s="2134"/>
    </row>
    <row r="508" spans="1:16" ht="22" hidden="1" customHeight="1" x14ac:dyDescent="0.35">
      <c r="A508" s="5022"/>
      <c r="B508" s="5132"/>
      <c r="C508" s="5022"/>
      <c r="D508" s="5136"/>
      <c r="E508" s="1678" t="s">
        <v>1349</v>
      </c>
      <c r="F508" s="1679" t="s">
        <v>1379</v>
      </c>
      <c r="G508" s="1680" t="s">
        <v>16</v>
      </c>
      <c r="H508" s="1681"/>
      <c r="I508" s="1682"/>
      <c r="J508" s="1678"/>
      <c r="K508" s="4129">
        <v>3</v>
      </c>
      <c r="L508" s="4212"/>
      <c r="M508" s="2073"/>
      <c r="N508" s="2073"/>
      <c r="O508" s="1949"/>
      <c r="P508" s="2197"/>
    </row>
    <row r="509" spans="1:16" ht="22" hidden="1" customHeight="1" x14ac:dyDescent="0.35">
      <c r="A509" s="5022"/>
      <c r="B509" s="5132"/>
      <c r="C509" s="5022"/>
      <c r="D509" s="5137"/>
      <c r="E509" s="1417" t="s">
        <v>1351</v>
      </c>
      <c r="F509" s="1710" t="s">
        <v>1380</v>
      </c>
      <c r="G509" s="1419" t="s">
        <v>16</v>
      </c>
      <c r="H509" s="1420"/>
      <c r="I509" s="1421" t="str">
        <f>F503&amp;" + "&amp;F504&amp;" + "&amp;F505&amp;" - "&amp;F506&amp;" - "&amp;F507&amp;" - "&amp;F508</f>
        <v>Q2 + Q3 + Q4 - Q5 - Q6 - Q7</v>
      </c>
      <c r="J509" s="1417"/>
      <c r="K509" s="4130">
        <v>3</v>
      </c>
      <c r="L509" s="4223"/>
      <c r="M509" s="2084"/>
      <c r="N509" s="2084"/>
      <c r="O509" s="1960"/>
      <c r="P509" s="2208"/>
    </row>
    <row r="510" spans="1:16" ht="22" hidden="1" customHeight="1" x14ac:dyDescent="0.35">
      <c r="A510" s="5022"/>
      <c r="B510" s="5132"/>
      <c r="C510" s="5022"/>
      <c r="D510" s="5138" t="s">
        <v>1381</v>
      </c>
      <c r="E510" s="1525" t="s">
        <v>1339</v>
      </c>
      <c r="F510" s="1526" t="s">
        <v>1382</v>
      </c>
      <c r="G510" s="1527" t="s">
        <v>16</v>
      </c>
      <c r="H510" s="1528"/>
      <c r="I510" s="1677"/>
      <c r="J510" s="1525"/>
      <c r="K510" s="4110">
        <v>3</v>
      </c>
      <c r="L510" s="4175"/>
      <c r="M510" s="2036"/>
      <c r="N510" s="2036"/>
      <c r="O510" s="1912"/>
      <c r="P510" s="2160"/>
    </row>
    <row r="511" spans="1:16" ht="22" hidden="1" customHeight="1" x14ac:dyDescent="0.35">
      <c r="A511" s="5022"/>
      <c r="B511" s="5132"/>
      <c r="C511" s="5022"/>
      <c r="D511" s="5136"/>
      <c r="E511" s="1412" t="s">
        <v>1341</v>
      </c>
      <c r="F511" s="1413" t="s">
        <v>1383</v>
      </c>
      <c r="G511" s="1414" t="s">
        <v>16</v>
      </c>
      <c r="H511" s="1415"/>
      <c r="I511" s="1416"/>
      <c r="J511" s="1412"/>
      <c r="K511" s="4111">
        <v>3</v>
      </c>
      <c r="L511" s="4148"/>
      <c r="M511" s="2010"/>
      <c r="N511" s="2010"/>
      <c r="O511" s="1886"/>
      <c r="P511" s="2134"/>
    </row>
    <row r="512" spans="1:16" ht="22" hidden="1" customHeight="1" x14ac:dyDescent="0.35">
      <c r="A512" s="5022"/>
      <c r="B512" s="5132"/>
      <c r="C512" s="5022"/>
      <c r="D512" s="5136"/>
      <c r="E512" s="1412" t="s">
        <v>1343</v>
      </c>
      <c r="F512" s="1413" t="s">
        <v>1384</v>
      </c>
      <c r="G512" s="1414" t="s">
        <v>16</v>
      </c>
      <c r="H512" s="1415"/>
      <c r="I512" s="1416"/>
      <c r="J512" s="1412"/>
      <c r="K512" s="4111">
        <v>3</v>
      </c>
      <c r="L512" s="4148"/>
      <c r="M512" s="2010"/>
      <c r="N512" s="2010"/>
      <c r="O512" s="1886"/>
      <c r="P512" s="2134"/>
    </row>
    <row r="513" spans="1:16" ht="22" hidden="1" customHeight="1" x14ac:dyDescent="0.35">
      <c r="A513" s="5022"/>
      <c r="B513" s="5132"/>
      <c r="C513" s="5022"/>
      <c r="D513" s="5136"/>
      <c r="E513" s="1412" t="s">
        <v>1345</v>
      </c>
      <c r="F513" s="1413" t="s">
        <v>1385</v>
      </c>
      <c r="G513" s="1414" t="s">
        <v>16</v>
      </c>
      <c r="H513" s="1415"/>
      <c r="I513" s="1416"/>
      <c r="J513" s="1412"/>
      <c r="K513" s="4111">
        <v>3</v>
      </c>
      <c r="L513" s="4148"/>
      <c r="M513" s="2010"/>
      <c r="N513" s="2010"/>
      <c r="O513" s="1886"/>
      <c r="P513" s="2134"/>
    </row>
    <row r="514" spans="1:16" ht="22" hidden="1" customHeight="1" x14ac:dyDescent="0.35">
      <c r="A514" s="5022"/>
      <c r="B514" s="5132"/>
      <c r="C514" s="5022"/>
      <c r="D514" s="5136"/>
      <c r="E514" s="1412" t="s">
        <v>1347</v>
      </c>
      <c r="F514" s="1413" t="s">
        <v>1386</v>
      </c>
      <c r="G514" s="1414" t="s">
        <v>16</v>
      </c>
      <c r="H514" s="1415"/>
      <c r="I514" s="1416"/>
      <c r="J514" s="1412"/>
      <c r="K514" s="4111">
        <v>3</v>
      </c>
      <c r="L514" s="4148"/>
      <c r="M514" s="2010"/>
      <c r="N514" s="2010"/>
      <c r="O514" s="1886"/>
      <c r="P514" s="2134"/>
    </row>
    <row r="515" spans="1:16" ht="22" hidden="1" customHeight="1" x14ac:dyDescent="0.35">
      <c r="A515" s="5022"/>
      <c r="B515" s="5132"/>
      <c r="C515" s="5022"/>
      <c r="D515" s="5136"/>
      <c r="E515" s="1678" t="s">
        <v>1349</v>
      </c>
      <c r="F515" s="1679" t="s">
        <v>1387</v>
      </c>
      <c r="G515" s="1680" t="s">
        <v>16</v>
      </c>
      <c r="H515" s="1681"/>
      <c r="I515" s="1682"/>
      <c r="J515" s="1678"/>
      <c r="K515" s="4129">
        <v>3</v>
      </c>
      <c r="L515" s="4212"/>
      <c r="M515" s="2073"/>
      <c r="N515" s="2073"/>
      <c r="O515" s="1949"/>
      <c r="P515" s="2197"/>
    </row>
    <row r="516" spans="1:16" ht="22" hidden="1" customHeight="1" x14ac:dyDescent="0.35">
      <c r="A516" s="5022"/>
      <c r="B516" s="5132"/>
      <c r="C516" s="5022"/>
      <c r="D516" s="5137"/>
      <c r="E516" s="1417" t="s">
        <v>1351</v>
      </c>
      <c r="F516" s="1710" t="s">
        <v>1388</v>
      </c>
      <c r="G516" s="1419" t="s">
        <v>16</v>
      </c>
      <c r="H516" s="1420"/>
      <c r="I516" s="1421" t="str">
        <f>F510&amp;" + "&amp;F511&amp;" + "&amp;F512&amp;" - "&amp;F513&amp;" - "&amp;F514&amp;" - "&amp;F515</f>
        <v>Q9 + R1 + R2 - R3 - R4 - R5</v>
      </c>
      <c r="J516" s="1417"/>
      <c r="K516" s="4130">
        <v>3</v>
      </c>
      <c r="L516" s="4223"/>
      <c r="M516" s="2084"/>
      <c r="N516" s="2084"/>
      <c r="O516" s="1960"/>
      <c r="P516" s="2208"/>
    </row>
    <row r="517" spans="1:16" ht="22" hidden="1" customHeight="1" x14ac:dyDescent="0.35">
      <c r="A517" s="5022"/>
      <c r="B517" s="5132"/>
      <c r="C517" s="5022"/>
      <c r="D517" s="5138" t="s">
        <v>1389</v>
      </c>
      <c r="E517" s="1525" t="s">
        <v>1339</v>
      </c>
      <c r="F517" s="1526" t="s">
        <v>1390</v>
      </c>
      <c r="G517" s="1527" t="s">
        <v>16</v>
      </c>
      <c r="H517" s="1528"/>
      <c r="I517" s="1677"/>
      <c r="J517" s="1525"/>
      <c r="K517" s="4110">
        <v>3</v>
      </c>
      <c r="L517" s="4175"/>
      <c r="M517" s="2036"/>
      <c r="N517" s="2036"/>
      <c r="O517" s="1912"/>
      <c r="P517" s="2160"/>
    </row>
    <row r="518" spans="1:16" ht="22" hidden="1" customHeight="1" x14ac:dyDescent="0.35">
      <c r="A518" s="5022"/>
      <c r="B518" s="5132"/>
      <c r="C518" s="5022"/>
      <c r="D518" s="5136"/>
      <c r="E518" s="1412" t="s">
        <v>1341</v>
      </c>
      <c r="F518" s="1413" t="s">
        <v>1391</v>
      </c>
      <c r="G518" s="1414" t="s">
        <v>16</v>
      </c>
      <c r="H518" s="1415"/>
      <c r="I518" s="1416"/>
      <c r="J518" s="1412"/>
      <c r="K518" s="4111">
        <v>3</v>
      </c>
      <c r="L518" s="4148"/>
      <c r="M518" s="2010"/>
      <c r="N518" s="2010"/>
      <c r="O518" s="1886"/>
      <c r="P518" s="2134"/>
    </row>
    <row r="519" spans="1:16" ht="22" hidden="1" customHeight="1" x14ac:dyDescent="0.35">
      <c r="A519" s="5022"/>
      <c r="B519" s="5132"/>
      <c r="C519" s="5022"/>
      <c r="D519" s="5136"/>
      <c r="E519" s="1412" t="s">
        <v>1343</v>
      </c>
      <c r="F519" s="1413" t="s">
        <v>1392</v>
      </c>
      <c r="G519" s="1414" t="s">
        <v>16</v>
      </c>
      <c r="H519" s="1415"/>
      <c r="I519" s="1416"/>
      <c r="J519" s="1412"/>
      <c r="K519" s="4111">
        <v>3</v>
      </c>
      <c r="L519" s="4148"/>
      <c r="M519" s="2010"/>
      <c r="N519" s="2010"/>
      <c r="O519" s="1886"/>
      <c r="P519" s="2134"/>
    </row>
    <row r="520" spans="1:16" ht="22" hidden="1" customHeight="1" x14ac:dyDescent="0.35">
      <c r="A520" s="5022"/>
      <c r="B520" s="5132"/>
      <c r="C520" s="5022"/>
      <c r="D520" s="5136"/>
      <c r="E520" s="1412" t="s">
        <v>1345</v>
      </c>
      <c r="F520" s="1413" t="s">
        <v>1393</v>
      </c>
      <c r="G520" s="1414" t="s">
        <v>16</v>
      </c>
      <c r="H520" s="1415"/>
      <c r="I520" s="1416"/>
      <c r="J520" s="1412"/>
      <c r="K520" s="4111">
        <v>3</v>
      </c>
      <c r="L520" s="4148"/>
      <c r="M520" s="2010"/>
      <c r="N520" s="2010"/>
      <c r="O520" s="1886"/>
      <c r="P520" s="2134"/>
    </row>
    <row r="521" spans="1:16" ht="22" hidden="1" customHeight="1" x14ac:dyDescent="0.35">
      <c r="A521" s="5022"/>
      <c r="B521" s="5132"/>
      <c r="C521" s="5022"/>
      <c r="D521" s="5136"/>
      <c r="E521" s="1412" t="s">
        <v>1347</v>
      </c>
      <c r="F521" s="1413" t="s">
        <v>1394</v>
      </c>
      <c r="G521" s="1414" t="s">
        <v>16</v>
      </c>
      <c r="H521" s="1415"/>
      <c r="I521" s="1416"/>
      <c r="J521" s="1412"/>
      <c r="K521" s="4111">
        <v>3</v>
      </c>
      <c r="L521" s="4148"/>
      <c r="M521" s="2010"/>
      <c r="N521" s="2010"/>
      <c r="O521" s="1886"/>
      <c r="P521" s="2134"/>
    </row>
    <row r="522" spans="1:16" ht="22" hidden="1" customHeight="1" x14ac:dyDescent="0.35">
      <c r="A522" s="5022"/>
      <c r="B522" s="5132"/>
      <c r="C522" s="5022"/>
      <c r="D522" s="5136"/>
      <c r="E522" s="1678" t="s">
        <v>1349</v>
      </c>
      <c r="F522" s="1679" t="s">
        <v>1395</v>
      </c>
      <c r="G522" s="1680" t="s">
        <v>16</v>
      </c>
      <c r="H522" s="1681"/>
      <c r="I522" s="1682"/>
      <c r="J522" s="1678"/>
      <c r="K522" s="4129">
        <v>3</v>
      </c>
      <c r="L522" s="4212"/>
      <c r="M522" s="2073"/>
      <c r="N522" s="2073"/>
      <c r="O522" s="1949"/>
      <c r="P522" s="2197"/>
    </row>
    <row r="523" spans="1:16" ht="22" hidden="1" customHeight="1" x14ac:dyDescent="0.35">
      <c r="A523" s="5022"/>
      <c r="B523" s="5132"/>
      <c r="C523" s="5022"/>
      <c r="D523" s="5137"/>
      <c r="E523" s="1417" t="s">
        <v>1351</v>
      </c>
      <c r="F523" s="1710" t="s">
        <v>1396</v>
      </c>
      <c r="G523" s="1419" t="s">
        <v>16</v>
      </c>
      <c r="H523" s="1420"/>
      <c r="I523" s="1421" t="str">
        <f>F517&amp;" + "&amp;F518&amp;" + "&amp;F519&amp;" - "&amp;F520&amp;" - "&amp;F521&amp;" - "&amp;F522</f>
        <v>R7 + R8 + R9 - S1 - S2 - S3</v>
      </c>
      <c r="J523" s="1417"/>
      <c r="K523" s="4130">
        <v>3</v>
      </c>
      <c r="L523" s="4223"/>
      <c r="M523" s="2084"/>
      <c r="N523" s="2084"/>
      <c r="O523" s="1960"/>
      <c r="P523" s="2208"/>
    </row>
    <row r="524" spans="1:16" ht="22" hidden="1" customHeight="1" x14ac:dyDescent="0.35">
      <c r="A524" s="5022"/>
      <c r="B524" s="5132"/>
      <c r="C524" s="5022"/>
      <c r="D524" s="5138" t="s">
        <v>1397</v>
      </c>
      <c r="E524" s="1525" t="s">
        <v>1339</v>
      </c>
      <c r="F524" s="1526" t="s">
        <v>1398</v>
      </c>
      <c r="G524" s="1527" t="s">
        <v>16</v>
      </c>
      <c r="H524" s="1528"/>
      <c r="I524" s="1677"/>
      <c r="J524" s="1525"/>
      <c r="K524" s="4110">
        <v>3</v>
      </c>
      <c r="L524" s="4175"/>
      <c r="M524" s="2036"/>
      <c r="N524" s="2036"/>
      <c r="O524" s="1912"/>
      <c r="P524" s="2160"/>
    </row>
    <row r="525" spans="1:16" ht="22" hidden="1" customHeight="1" x14ac:dyDescent="0.35">
      <c r="A525" s="5022"/>
      <c r="B525" s="5132"/>
      <c r="C525" s="5022"/>
      <c r="D525" s="5136"/>
      <c r="E525" s="1412" t="s">
        <v>1341</v>
      </c>
      <c r="F525" s="1413" t="s">
        <v>1399</v>
      </c>
      <c r="G525" s="1414" t="s">
        <v>16</v>
      </c>
      <c r="H525" s="1415"/>
      <c r="I525" s="1416"/>
      <c r="J525" s="1412"/>
      <c r="K525" s="4111">
        <v>3</v>
      </c>
      <c r="L525" s="4148"/>
      <c r="M525" s="2010"/>
      <c r="N525" s="2010"/>
      <c r="O525" s="1886"/>
      <c r="P525" s="2134"/>
    </row>
    <row r="526" spans="1:16" ht="22" hidden="1" customHeight="1" x14ac:dyDescent="0.35">
      <c r="A526" s="5022"/>
      <c r="B526" s="5132"/>
      <c r="C526" s="5022"/>
      <c r="D526" s="5136"/>
      <c r="E526" s="1412" t="s">
        <v>1343</v>
      </c>
      <c r="F526" s="1413" t="s">
        <v>1400</v>
      </c>
      <c r="G526" s="1414" t="s">
        <v>16</v>
      </c>
      <c r="H526" s="1415"/>
      <c r="I526" s="1416"/>
      <c r="J526" s="1412"/>
      <c r="K526" s="4111">
        <v>3</v>
      </c>
      <c r="L526" s="4148"/>
      <c r="M526" s="2010"/>
      <c r="N526" s="2010"/>
      <c r="O526" s="1886"/>
      <c r="P526" s="2134"/>
    </row>
    <row r="527" spans="1:16" ht="22" hidden="1" customHeight="1" x14ac:dyDescent="0.35">
      <c r="A527" s="5022"/>
      <c r="B527" s="5132"/>
      <c r="C527" s="5022"/>
      <c r="D527" s="5136"/>
      <c r="E527" s="1412" t="s">
        <v>1345</v>
      </c>
      <c r="F527" s="1413" t="s">
        <v>1401</v>
      </c>
      <c r="G527" s="1414" t="s">
        <v>16</v>
      </c>
      <c r="H527" s="1415"/>
      <c r="I527" s="1416"/>
      <c r="J527" s="1412"/>
      <c r="K527" s="4111">
        <v>3</v>
      </c>
      <c r="L527" s="4148"/>
      <c r="M527" s="2010"/>
      <c r="N527" s="2010"/>
      <c r="O527" s="1886"/>
      <c r="P527" s="2134"/>
    </row>
    <row r="528" spans="1:16" ht="22" hidden="1" customHeight="1" x14ac:dyDescent="0.35">
      <c r="A528" s="5022"/>
      <c r="B528" s="5132"/>
      <c r="C528" s="5022"/>
      <c r="D528" s="5136"/>
      <c r="E528" s="1412" t="s">
        <v>1347</v>
      </c>
      <c r="F528" s="1413" t="s">
        <v>1402</v>
      </c>
      <c r="G528" s="1414" t="s">
        <v>16</v>
      </c>
      <c r="H528" s="1415"/>
      <c r="I528" s="1416"/>
      <c r="J528" s="1412"/>
      <c r="K528" s="4111">
        <v>3</v>
      </c>
      <c r="L528" s="4148"/>
      <c r="M528" s="2010"/>
      <c r="N528" s="2010"/>
      <c r="O528" s="1886"/>
      <c r="P528" s="2134"/>
    </row>
    <row r="529" spans="1:16" ht="22" hidden="1" customHeight="1" x14ac:dyDescent="0.35">
      <c r="A529" s="5022"/>
      <c r="B529" s="5132"/>
      <c r="C529" s="5022"/>
      <c r="D529" s="5136"/>
      <c r="E529" s="1678" t="s">
        <v>1349</v>
      </c>
      <c r="F529" s="1679" t="s">
        <v>1403</v>
      </c>
      <c r="G529" s="1680" t="s">
        <v>16</v>
      </c>
      <c r="H529" s="1681"/>
      <c r="I529" s="1682"/>
      <c r="J529" s="1678"/>
      <c r="K529" s="4129">
        <v>3</v>
      </c>
      <c r="L529" s="4212"/>
      <c r="M529" s="2073"/>
      <c r="N529" s="2073"/>
      <c r="O529" s="1949"/>
      <c r="P529" s="2197"/>
    </row>
    <row r="530" spans="1:16" ht="22" hidden="1" customHeight="1" x14ac:dyDescent="0.35">
      <c r="A530" s="5022"/>
      <c r="B530" s="5132"/>
      <c r="C530" s="5022"/>
      <c r="D530" s="5137"/>
      <c r="E530" s="1417" t="s">
        <v>1351</v>
      </c>
      <c r="F530" s="1710" t="s">
        <v>1404</v>
      </c>
      <c r="G530" s="1419" t="s">
        <v>16</v>
      </c>
      <c r="H530" s="1420"/>
      <c r="I530" s="1421" t="str">
        <f>F524&amp;" + "&amp;F525&amp;" + "&amp;F526&amp;" - "&amp;F527&amp;" - "&amp;F528&amp;" - "&amp;F529</f>
        <v>S5 + S6 + S7 - S8 - S9 - T1</v>
      </c>
      <c r="J530" s="1417"/>
      <c r="K530" s="4130">
        <v>3</v>
      </c>
      <c r="L530" s="4223"/>
      <c r="M530" s="2084"/>
      <c r="N530" s="2084"/>
      <c r="O530" s="1960"/>
      <c r="P530" s="2208"/>
    </row>
    <row r="531" spans="1:16" ht="22" hidden="1" customHeight="1" x14ac:dyDescent="0.35">
      <c r="A531" s="5022"/>
      <c r="B531" s="5132"/>
      <c r="C531" s="5022"/>
      <c r="D531" s="5138" t="s">
        <v>740</v>
      </c>
      <c r="E531" s="1525" t="s">
        <v>1339</v>
      </c>
      <c r="F531" s="1526" t="s">
        <v>1405</v>
      </c>
      <c r="G531" s="1527" t="s">
        <v>16</v>
      </c>
      <c r="H531" s="1528"/>
      <c r="I531" s="1677"/>
      <c r="J531" s="1525"/>
      <c r="K531" s="4110">
        <v>3</v>
      </c>
      <c r="L531" s="4175"/>
      <c r="M531" s="2036"/>
      <c r="N531" s="2036"/>
      <c r="O531" s="1912"/>
      <c r="P531" s="2160"/>
    </row>
    <row r="532" spans="1:16" ht="22" hidden="1" customHeight="1" x14ac:dyDescent="0.35">
      <c r="A532" s="5022"/>
      <c r="B532" s="5132"/>
      <c r="C532" s="5022"/>
      <c r="D532" s="5136"/>
      <c r="E532" s="1412" t="s">
        <v>1341</v>
      </c>
      <c r="F532" s="1413" t="s">
        <v>1406</v>
      </c>
      <c r="G532" s="1414" t="s">
        <v>16</v>
      </c>
      <c r="H532" s="1415"/>
      <c r="I532" s="1416"/>
      <c r="J532" s="1412"/>
      <c r="K532" s="4111">
        <v>3</v>
      </c>
      <c r="L532" s="4148"/>
      <c r="M532" s="2010"/>
      <c r="N532" s="2010"/>
      <c r="O532" s="1886"/>
      <c r="P532" s="2134"/>
    </row>
    <row r="533" spans="1:16" ht="22" hidden="1" customHeight="1" x14ac:dyDescent="0.35">
      <c r="A533" s="5022"/>
      <c r="B533" s="5132"/>
      <c r="C533" s="5022"/>
      <c r="D533" s="5136"/>
      <c r="E533" s="1412" t="s">
        <v>1343</v>
      </c>
      <c r="F533" s="1413" t="s">
        <v>1407</v>
      </c>
      <c r="G533" s="1414" t="s">
        <v>16</v>
      </c>
      <c r="H533" s="1415"/>
      <c r="I533" s="1416"/>
      <c r="J533" s="1412"/>
      <c r="K533" s="4111">
        <v>3</v>
      </c>
      <c r="L533" s="4148"/>
      <c r="M533" s="2010"/>
      <c r="N533" s="2010"/>
      <c r="O533" s="1886"/>
      <c r="P533" s="2134"/>
    </row>
    <row r="534" spans="1:16" ht="22" hidden="1" customHeight="1" x14ac:dyDescent="0.35">
      <c r="A534" s="5022"/>
      <c r="B534" s="5132"/>
      <c r="C534" s="5022"/>
      <c r="D534" s="5136"/>
      <c r="E534" s="1412" t="s">
        <v>1345</v>
      </c>
      <c r="F534" s="1413" t="s">
        <v>1408</v>
      </c>
      <c r="G534" s="1414" t="s">
        <v>16</v>
      </c>
      <c r="H534" s="1415"/>
      <c r="I534" s="1416"/>
      <c r="J534" s="1412"/>
      <c r="K534" s="4111">
        <v>3</v>
      </c>
      <c r="L534" s="4148"/>
      <c r="M534" s="2010"/>
      <c r="N534" s="2010"/>
      <c r="O534" s="1886"/>
      <c r="P534" s="2134"/>
    </row>
    <row r="535" spans="1:16" ht="22" hidden="1" customHeight="1" x14ac:dyDescent="0.35">
      <c r="A535" s="5022"/>
      <c r="B535" s="5132"/>
      <c r="C535" s="5022"/>
      <c r="D535" s="5136"/>
      <c r="E535" s="1412" t="s">
        <v>1347</v>
      </c>
      <c r="F535" s="1413" t="s">
        <v>1409</v>
      </c>
      <c r="G535" s="1414" t="s">
        <v>16</v>
      </c>
      <c r="H535" s="1415"/>
      <c r="I535" s="1416"/>
      <c r="J535" s="1412"/>
      <c r="K535" s="4111">
        <v>3</v>
      </c>
      <c r="L535" s="4148"/>
      <c r="M535" s="2010"/>
      <c r="N535" s="2010"/>
      <c r="O535" s="1886"/>
      <c r="P535" s="2134"/>
    </row>
    <row r="536" spans="1:16" ht="22" hidden="1" customHeight="1" x14ac:dyDescent="0.35">
      <c r="A536" s="5022"/>
      <c r="B536" s="5132"/>
      <c r="C536" s="5022"/>
      <c r="D536" s="5136"/>
      <c r="E536" s="1678" t="s">
        <v>1349</v>
      </c>
      <c r="F536" s="1679" t="s">
        <v>1410</v>
      </c>
      <c r="G536" s="1680" t="s">
        <v>16</v>
      </c>
      <c r="H536" s="1681"/>
      <c r="I536" s="1682"/>
      <c r="J536" s="1678"/>
      <c r="K536" s="4129">
        <v>3</v>
      </c>
      <c r="L536" s="4212"/>
      <c r="M536" s="2073"/>
      <c r="N536" s="2073"/>
      <c r="O536" s="1949"/>
      <c r="P536" s="2197"/>
    </row>
    <row r="537" spans="1:16" ht="22" hidden="1" customHeight="1" x14ac:dyDescent="0.35">
      <c r="A537" s="5022"/>
      <c r="B537" s="5132"/>
      <c r="C537" s="5022"/>
      <c r="D537" s="5137"/>
      <c r="E537" s="1417" t="s">
        <v>1351</v>
      </c>
      <c r="F537" s="1710" t="s">
        <v>1411</v>
      </c>
      <c r="G537" s="1419" t="s">
        <v>16</v>
      </c>
      <c r="H537" s="1420"/>
      <c r="I537" s="1421" t="str">
        <f>F531&amp;" + "&amp;F532&amp;" + "&amp;F533&amp;" - "&amp;F534&amp;" - "&amp;F535&amp;" - "&amp;F536</f>
        <v>T3 + T4 + T5 - T6 - T7 - T8</v>
      </c>
      <c r="J537" s="1417"/>
      <c r="K537" s="4130">
        <v>3</v>
      </c>
      <c r="L537" s="4223"/>
      <c r="M537" s="2084"/>
      <c r="N537" s="2084"/>
      <c r="O537" s="1960"/>
      <c r="P537" s="2208"/>
    </row>
    <row r="538" spans="1:16" ht="22" hidden="1" customHeight="1" x14ac:dyDescent="0.35">
      <c r="A538" s="5022"/>
      <c r="B538" s="5132"/>
      <c r="C538" s="5022"/>
      <c r="D538" s="5138" t="s">
        <v>1163</v>
      </c>
      <c r="E538" s="1525" t="s">
        <v>1339</v>
      </c>
      <c r="F538" s="1526" t="s">
        <v>1412</v>
      </c>
      <c r="G538" s="1527" t="s">
        <v>16</v>
      </c>
      <c r="H538" s="1528"/>
      <c r="I538" s="1677"/>
      <c r="J538" s="1525"/>
      <c r="K538" s="4110">
        <v>3</v>
      </c>
      <c r="L538" s="4175"/>
      <c r="M538" s="2036"/>
      <c r="N538" s="2036"/>
      <c r="O538" s="1912"/>
      <c r="P538" s="2160"/>
    </row>
    <row r="539" spans="1:16" ht="22" hidden="1" customHeight="1" x14ac:dyDescent="0.35">
      <c r="A539" s="5022"/>
      <c r="B539" s="5132"/>
      <c r="C539" s="5022"/>
      <c r="D539" s="5136"/>
      <c r="E539" s="1412" t="s">
        <v>1341</v>
      </c>
      <c r="F539" s="1413" t="s">
        <v>1413</v>
      </c>
      <c r="G539" s="1414" t="s">
        <v>16</v>
      </c>
      <c r="H539" s="1415"/>
      <c r="I539" s="1416"/>
      <c r="J539" s="1412"/>
      <c r="K539" s="4111">
        <v>3</v>
      </c>
      <c r="L539" s="4148"/>
      <c r="M539" s="2010"/>
      <c r="N539" s="2010"/>
      <c r="O539" s="1886"/>
      <c r="P539" s="2134"/>
    </row>
    <row r="540" spans="1:16" ht="22" hidden="1" customHeight="1" x14ac:dyDescent="0.35">
      <c r="A540" s="5022"/>
      <c r="B540" s="5132"/>
      <c r="C540" s="5022"/>
      <c r="D540" s="5136"/>
      <c r="E540" s="1412" t="s">
        <v>1343</v>
      </c>
      <c r="F540" s="1413" t="s">
        <v>1414</v>
      </c>
      <c r="G540" s="1414" t="s">
        <v>16</v>
      </c>
      <c r="H540" s="1415"/>
      <c r="I540" s="1416"/>
      <c r="J540" s="1412"/>
      <c r="K540" s="4111">
        <v>3</v>
      </c>
      <c r="L540" s="4148"/>
      <c r="M540" s="2010"/>
      <c r="N540" s="2010"/>
      <c r="O540" s="1886"/>
      <c r="P540" s="2134"/>
    </row>
    <row r="541" spans="1:16" ht="22" hidden="1" customHeight="1" x14ac:dyDescent="0.35">
      <c r="A541" s="5022"/>
      <c r="B541" s="5132"/>
      <c r="C541" s="5022"/>
      <c r="D541" s="5136"/>
      <c r="E541" s="1412" t="s">
        <v>1345</v>
      </c>
      <c r="F541" s="1413" t="s">
        <v>1415</v>
      </c>
      <c r="G541" s="1414" t="s">
        <v>16</v>
      </c>
      <c r="H541" s="1415"/>
      <c r="I541" s="1416"/>
      <c r="J541" s="1412"/>
      <c r="K541" s="4111">
        <v>3</v>
      </c>
      <c r="L541" s="4148"/>
      <c r="M541" s="2010"/>
      <c r="N541" s="2010"/>
      <c r="O541" s="1886"/>
      <c r="P541" s="2134"/>
    </row>
    <row r="542" spans="1:16" ht="22" hidden="1" customHeight="1" x14ac:dyDescent="0.35">
      <c r="A542" s="5022"/>
      <c r="B542" s="5132"/>
      <c r="C542" s="5022"/>
      <c r="D542" s="5136"/>
      <c r="E542" s="1412" t="s">
        <v>1347</v>
      </c>
      <c r="F542" s="1413" t="s">
        <v>1416</v>
      </c>
      <c r="G542" s="1414" t="s">
        <v>16</v>
      </c>
      <c r="H542" s="1415"/>
      <c r="I542" s="1416"/>
      <c r="J542" s="1412"/>
      <c r="K542" s="4111">
        <v>3</v>
      </c>
      <c r="L542" s="4148"/>
      <c r="M542" s="2010"/>
      <c r="N542" s="2010"/>
      <c r="O542" s="1886"/>
      <c r="P542" s="2134"/>
    </row>
    <row r="543" spans="1:16" ht="22" hidden="1" customHeight="1" x14ac:dyDescent="0.35">
      <c r="A543" s="5022"/>
      <c r="B543" s="5132"/>
      <c r="C543" s="5022"/>
      <c r="D543" s="5136"/>
      <c r="E543" s="1678" t="s">
        <v>1349</v>
      </c>
      <c r="F543" s="1679" t="s">
        <v>1417</v>
      </c>
      <c r="G543" s="1680" t="s">
        <v>16</v>
      </c>
      <c r="H543" s="1681"/>
      <c r="I543" s="1682"/>
      <c r="J543" s="1678"/>
      <c r="K543" s="4129">
        <v>3</v>
      </c>
      <c r="L543" s="4212"/>
      <c r="M543" s="2073"/>
      <c r="N543" s="2073"/>
      <c r="O543" s="1949"/>
      <c r="P543" s="2197"/>
    </row>
    <row r="544" spans="1:16" ht="22" hidden="1" customHeight="1" x14ac:dyDescent="0.35">
      <c r="A544" s="5022"/>
      <c r="B544" s="5132"/>
      <c r="C544" s="5022"/>
      <c r="D544" s="5137"/>
      <c r="E544" s="1417" t="s">
        <v>1351</v>
      </c>
      <c r="F544" s="1710" t="s">
        <v>1418</v>
      </c>
      <c r="G544" s="1419" t="s">
        <v>16</v>
      </c>
      <c r="H544" s="1420"/>
      <c r="I544" s="1421" t="str">
        <f>F538&amp;" + "&amp;F539&amp;" + "&amp;F540&amp;" - "&amp;F541&amp;" - "&amp;F542&amp;" - "&amp;F543</f>
        <v>U1 + U2 + U3 - U4 - U5 - U6</v>
      </c>
      <c r="J544" s="1417"/>
      <c r="K544" s="4130">
        <v>3</v>
      </c>
      <c r="L544" s="4223"/>
      <c r="M544" s="2084"/>
      <c r="N544" s="2084"/>
      <c r="O544" s="1960"/>
      <c r="P544" s="2208"/>
    </row>
    <row r="545" spans="1:16" ht="22" hidden="1" customHeight="1" x14ac:dyDescent="0.35">
      <c r="A545" s="5022"/>
      <c r="B545" s="5132"/>
      <c r="C545" s="5022"/>
      <c r="D545" s="5138" t="s">
        <v>1314</v>
      </c>
      <c r="E545" s="1525" t="s">
        <v>1339</v>
      </c>
      <c r="F545" s="1526" t="s">
        <v>1419</v>
      </c>
      <c r="G545" s="1527" t="s">
        <v>16</v>
      </c>
      <c r="H545" s="1528"/>
      <c r="I545" s="1677"/>
      <c r="J545" s="1525"/>
      <c r="K545" s="4110">
        <v>3</v>
      </c>
      <c r="L545" s="4175"/>
      <c r="M545" s="2036"/>
      <c r="N545" s="2036"/>
      <c r="O545" s="1912"/>
      <c r="P545" s="2160"/>
    </row>
    <row r="546" spans="1:16" ht="22" hidden="1" customHeight="1" x14ac:dyDescent="0.35">
      <c r="A546" s="5022"/>
      <c r="B546" s="5132"/>
      <c r="C546" s="5022"/>
      <c r="D546" s="5136"/>
      <c r="E546" s="1412" t="s">
        <v>1341</v>
      </c>
      <c r="F546" s="1413" t="s">
        <v>1420</v>
      </c>
      <c r="G546" s="1414" t="s">
        <v>16</v>
      </c>
      <c r="H546" s="1415"/>
      <c r="I546" s="1416"/>
      <c r="J546" s="1412"/>
      <c r="K546" s="4111">
        <v>3</v>
      </c>
      <c r="L546" s="4148"/>
      <c r="M546" s="2010"/>
      <c r="N546" s="2010"/>
      <c r="O546" s="1886"/>
      <c r="P546" s="2134"/>
    </row>
    <row r="547" spans="1:16" ht="22" hidden="1" customHeight="1" x14ac:dyDescent="0.35">
      <c r="A547" s="5022"/>
      <c r="B547" s="5132"/>
      <c r="C547" s="5022"/>
      <c r="D547" s="5136"/>
      <c r="E547" s="1412" t="s">
        <v>1343</v>
      </c>
      <c r="F547" s="1413" t="s">
        <v>1421</v>
      </c>
      <c r="G547" s="1414" t="s">
        <v>16</v>
      </c>
      <c r="H547" s="1415"/>
      <c r="I547" s="1416"/>
      <c r="J547" s="1412"/>
      <c r="K547" s="4111">
        <v>3</v>
      </c>
      <c r="L547" s="4148"/>
      <c r="M547" s="2010"/>
      <c r="N547" s="2010"/>
      <c r="O547" s="1886"/>
      <c r="P547" s="2134"/>
    </row>
    <row r="548" spans="1:16" ht="22" hidden="1" customHeight="1" x14ac:dyDescent="0.35">
      <c r="A548" s="5022"/>
      <c r="B548" s="5132"/>
      <c r="C548" s="5022"/>
      <c r="D548" s="5136"/>
      <c r="E548" s="1412" t="s">
        <v>1345</v>
      </c>
      <c r="F548" s="1413" t="s">
        <v>1422</v>
      </c>
      <c r="G548" s="1414" t="s">
        <v>16</v>
      </c>
      <c r="H548" s="1415"/>
      <c r="I548" s="1416"/>
      <c r="J548" s="1412"/>
      <c r="K548" s="4111">
        <v>3</v>
      </c>
      <c r="L548" s="4148"/>
      <c r="M548" s="2010"/>
      <c r="N548" s="2010"/>
      <c r="O548" s="1886"/>
      <c r="P548" s="2134"/>
    </row>
    <row r="549" spans="1:16" ht="22" hidden="1" customHeight="1" x14ac:dyDescent="0.35">
      <c r="A549" s="5022"/>
      <c r="B549" s="5132"/>
      <c r="C549" s="5022"/>
      <c r="D549" s="5136"/>
      <c r="E549" s="1412" t="s">
        <v>1347</v>
      </c>
      <c r="F549" s="1413" t="s">
        <v>1423</v>
      </c>
      <c r="G549" s="1414" t="s">
        <v>16</v>
      </c>
      <c r="H549" s="1415"/>
      <c r="I549" s="1416"/>
      <c r="J549" s="1412"/>
      <c r="K549" s="4111">
        <v>3</v>
      </c>
      <c r="L549" s="4148"/>
      <c r="M549" s="2010"/>
      <c r="N549" s="2010"/>
      <c r="O549" s="1886"/>
      <c r="P549" s="2134"/>
    </row>
    <row r="550" spans="1:16" ht="22" hidden="1" customHeight="1" x14ac:dyDescent="0.35">
      <c r="A550" s="5022"/>
      <c r="B550" s="5132"/>
      <c r="C550" s="5022"/>
      <c r="D550" s="5136"/>
      <c r="E550" s="1678" t="s">
        <v>1349</v>
      </c>
      <c r="F550" s="1679" t="s">
        <v>1424</v>
      </c>
      <c r="G550" s="1680" t="s">
        <v>16</v>
      </c>
      <c r="H550" s="1681"/>
      <c r="I550" s="1682"/>
      <c r="J550" s="1678"/>
      <c r="K550" s="4129">
        <v>3</v>
      </c>
      <c r="L550" s="4212"/>
      <c r="M550" s="2073"/>
      <c r="N550" s="2073"/>
      <c r="O550" s="1949"/>
      <c r="P550" s="2197"/>
    </row>
    <row r="551" spans="1:16" ht="22" hidden="1" customHeight="1" x14ac:dyDescent="0.35">
      <c r="A551" s="5022"/>
      <c r="B551" s="5132"/>
      <c r="C551" s="5022"/>
      <c r="D551" s="5137"/>
      <c r="E551" s="1417" t="s">
        <v>1351</v>
      </c>
      <c r="F551" s="1710" t="s">
        <v>1425</v>
      </c>
      <c r="G551" s="1419" t="s">
        <v>16</v>
      </c>
      <c r="H551" s="1420"/>
      <c r="I551" s="1421" t="str">
        <f>F545&amp;" + "&amp;F546&amp;" + "&amp;F547&amp;" - "&amp;F548&amp;" - "&amp;F549&amp;" - "&amp;F550</f>
        <v>U8 + U9 + V1 - V2 - V3 - V4</v>
      </c>
      <c r="J551" s="1417"/>
      <c r="K551" s="4130">
        <v>3</v>
      </c>
      <c r="L551" s="4223"/>
      <c r="M551" s="2084"/>
      <c r="N551" s="2084"/>
      <c r="O551" s="1960"/>
      <c r="P551" s="2208"/>
    </row>
    <row r="552" spans="1:16" ht="22" hidden="1" customHeight="1" x14ac:dyDescent="0.35">
      <c r="A552" s="5022"/>
      <c r="B552" s="5132"/>
      <c r="C552" s="5022"/>
      <c r="D552" s="5138" t="s">
        <v>1319</v>
      </c>
      <c r="E552" s="1525" t="s">
        <v>1339</v>
      </c>
      <c r="F552" s="1526" t="s">
        <v>1426</v>
      </c>
      <c r="G552" s="1527" t="s">
        <v>16</v>
      </c>
      <c r="H552" s="1528"/>
      <c r="I552" s="1677"/>
      <c r="J552" s="1525"/>
      <c r="K552" s="4110">
        <v>3</v>
      </c>
      <c r="L552" s="4175"/>
      <c r="M552" s="2036"/>
      <c r="N552" s="2036"/>
      <c r="O552" s="1912"/>
      <c r="P552" s="2160"/>
    </row>
    <row r="553" spans="1:16" ht="22" hidden="1" customHeight="1" x14ac:dyDescent="0.35">
      <c r="A553" s="5022"/>
      <c r="B553" s="5132"/>
      <c r="C553" s="5022"/>
      <c r="D553" s="5136"/>
      <c r="E553" s="1412" t="s">
        <v>1341</v>
      </c>
      <c r="F553" s="1413" t="s">
        <v>1427</v>
      </c>
      <c r="G553" s="1414" t="s">
        <v>16</v>
      </c>
      <c r="H553" s="1415"/>
      <c r="I553" s="1416"/>
      <c r="J553" s="1412"/>
      <c r="K553" s="4111">
        <v>3</v>
      </c>
      <c r="L553" s="4148"/>
      <c r="M553" s="2010"/>
      <c r="N553" s="2010"/>
      <c r="O553" s="1886"/>
      <c r="P553" s="2134"/>
    </row>
    <row r="554" spans="1:16" ht="22" hidden="1" customHeight="1" x14ac:dyDescent="0.35">
      <c r="A554" s="5022"/>
      <c r="B554" s="5132"/>
      <c r="C554" s="5022"/>
      <c r="D554" s="5136"/>
      <c r="E554" s="1412" t="s">
        <v>1343</v>
      </c>
      <c r="F554" s="1413" t="s">
        <v>1428</v>
      </c>
      <c r="G554" s="1414" t="s">
        <v>16</v>
      </c>
      <c r="H554" s="1415"/>
      <c r="I554" s="1416"/>
      <c r="J554" s="1412"/>
      <c r="K554" s="4111">
        <v>3</v>
      </c>
      <c r="L554" s="4148"/>
      <c r="M554" s="2010"/>
      <c r="N554" s="2010"/>
      <c r="O554" s="1886"/>
      <c r="P554" s="2134"/>
    </row>
    <row r="555" spans="1:16" ht="22" hidden="1" customHeight="1" x14ac:dyDescent="0.35">
      <c r="A555" s="5022"/>
      <c r="B555" s="5132"/>
      <c r="C555" s="5022"/>
      <c r="D555" s="5136"/>
      <c r="E555" s="1412" t="s">
        <v>1345</v>
      </c>
      <c r="F555" s="1413" t="s">
        <v>1429</v>
      </c>
      <c r="G555" s="1414" t="s">
        <v>16</v>
      </c>
      <c r="H555" s="1415"/>
      <c r="I555" s="1416"/>
      <c r="J555" s="1412"/>
      <c r="K555" s="4111">
        <v>3</v>
      </c>
      <c r="L555" s="4148"/>
      <c r="M555" s="2010"/>
      <c r="N555" s="2010"/>
      <c r="O555" s="1886"/>
      <c r="P555" s="2134"/>
    </row>
    <row r="556" spans="1:16" ht="22" hidden="1" customHeight="1" x14ac:dyDescent="0.35">
      <c r="A556" s="5022"/>
      <c r="B556" s="5132"/>
      <c r="C556" s="5022"/>
      <c r="D556" s="5136"/>
      <c r="E556" s="1412" t="s">
        <v>1347</v>
      </c>
      <c r="F556" s="1413" t="s">
        <v>1430</v>
      </c>
      <c r="G556" s="1414" t="s">
        <v>16</v>
      </c>
      <c r="H556" s="1415"/>
      <c r="I556" s="1416"/>
      <c r="J556" s="1412"/>
      <c r="K556" s="4111">
        <v>3</v>
      </c>
      <c r="L556" s="4148"/>
      <c r="M556" s="2010"/>
      <c r="N556" s="2010"/>
      <c r="O556" s="1886"/>
      <c r="P556" s="2134"/>
    </row>
    <row r="557" spans="1:16" ht="22" hidden="1" customHeight="1" x14ac:dyDescent="0.35">
      <c r="A557" s="5022"/>
      <c r="B557" s="5132"/>
      <c r="C557" s="5022"/>
      <c r="D557" s="5136"/>
      <c r="E557" s="1678" t="s">
        <v>1349</v>
      </c>
      <c r="F557" s="1679" t="s">
        <v>1431</v>
      </c>
      <c r="G557" s="1680" t="s">
        <v>16</v>
      </c>
      <c r="H557" s="1681"/>
      <c r="I557" s="1682"/>
      <c r="J557" s="1678"/>
      <c r="K557" s="4129">
        <v>3</v>
      </c>
      <c r="L557" s="4212"/>
      <c r="M557" s="2073"/>
      <c r="N557" s="2073"/>
      <c r="O557" s="1949"/>
      <c r="P557" s="2197"/>
    </row>
    <row r="558" spans="1:16" ht="22" hidden="1" customHeight="1" x14ac:dyDescent="0.35">
      <c r="A558" s="5022"/>
      <c r="B558" s="5132"/>
      <c r="C558" s="5022"/>
      <c r="D558" s="5137"/>
      <c r="E558" s="1417" t="s">
        <v>1351</v>
      </c>
      <c r="F558" s="1710" t="s">
        <v>1432</v>
      </c>
      <c r="G558" s="1419" t="s">
        <v>16</v>
      </c>
      <c r="H558" s="1420"/>
      <c r="I558" s="1421" t="str">
        <f>F552&amp;" + "&amp;F553&amp;" + "&amp;F554&amp;" - "&amp;F555&amp;" - "&amp;F556&amp;" - "&amp;F557</f>
        <v>V6 + V7 + V8 - V9 - W1 - W2</v>
      </c>
      <c r="J558" s="1417"/>
      <c r="K558" s="4130">
        <v>3</v>
      </c>
      <c r="L558" s="4223"/>
      <c r="M558" s="2084"/>
      <c r="N558" s="2084"/>
      <c r="O558" s="1960"/>
      <c r="P558" s="2208"/>
    </row>
    <row r="559" spans="1:16" ht="22" hidden="1" customHeight="1" x14ac:dyDescent="0.35">
      <c r="A559" s="5022"/>
      <c r="B559" s="5132"/>
      <c r="C559" s="5022"/>
      <c r="D559" s="5138" t="s">
        <v>1187</v>
      </c>
      <c r="E559" s="1525" t="s">
        <v>1339</v>
      </c>
      <c r="F559" s="1526" t="s">
        <v>1433</v>
      </c>
      <c r="G559" s="1527" t="s">
        <v>16</v>
      </c>
      <c r="H559" s="1528"/>
      <c r="I559" s="1677"/>
      <c r="J559" s="1525"/>
      <c r="K559" s="4110">
        <v>3</v>
      </c>
      <c r="L559" s="4175"/>
      <c r="M559" s="2036"/>
      <c r="N559" s="2036"/>
      <c r="O559" s="1912"/>
      <c r="P559" s="2160"/>
    </row>
    <row r="560" spans="1:16" ht="22" hidden="1" customHeight="1" x14ac:dyDescent="0.35">
      <c r="A560" s="5022"/>
      <c r="B560" s="5132"/>
      <c r="C560" s="5022"/>
      <c r="D560" s="5136"/>
      <c r="E560" s="1412" t="s">
        <v>1341</v>
      </c>
      <c r="F560" s="1413" t="s">
        <v>1434</v>
      </c>
      <c r="G560" s="1414" t="s">
        <v>16</v>
      </c>
      <c r="H560" s="1415"/>
      <c r="I560" s="1416"/>
      <c r="J560" s="1412"/>
      <c r="K560" s="4111">
        <v>3</v>
      </c>
      <c r="L560" s="4148"/>
      <c r="M560" s="2010"/>
      <c r="N560" s="2010"/>
      <c r="O560" s="1886"/>
      <c r="P560" s="2134"/>
    </row>
    <row r="561" spans="1:16" ht="22" hidden="1" customHeight="1" x14ac:dyDescent="0.35">
      <c r="A561" s="5022"/>
      <c r="B561" s="5132"/>
      <c r="C561" s="5022"/>
      <c r="D561" s="5136"/>
      <c r="E561" s="1412" t="s">
        <v>1343</v>
      </c>
      <c r="F561" s="1413" t="s">
        <v>1435</v>
      </c>
      <c r="G561" s="1414" t="s">
        <v>16</v>
      </c>
      <c r="H561" s="1415"/>
      <c r="I561" s="1416"/>
      <c r="J561" s="1412"/>
      <c r="K561" s="4111">
        <v>3</v>
      </c>
      <c r="L561" s="4148"/>
      <c r="M561" s="2010"/>
      <c r="N561" s="2010"/>
      <c r="O561" s="1886"/>
      <c r="P561" s="2134"/>
    </row>
    <row r="562" spans="1:16" ht="22" hidden="1" customHeight="1" x14ac:dyDescent="0.35">
      <c r="A562" s="5022"/>
      <c r="B562" s="5132"/>
      <c r="C562" s="5022"/>
      <c r="D562" s="5136"/>
      <c r="E562" s="1412" t="s">
        <v>1345</v>
      </c>
      <c r="F562" s="1413" t="s">
        <v>1436</v>
      </c>
      <c r="G562" s="1414" t="s">
        <v>16</v>
      </c>
      <c r="H562" s="1415"/>
      <c r="I562" s="1416"/>
      <c r="J562" s="1412"/>
      <c r="K562" s="4111">
        <v>3</v>
      </c>
      <c r="L562" s="4148"/>
      <c r="M562" s="2010"/>
      <c r="N562" s="2010"/>
      <c r="O562" s="1886"/>
      <c r="P562" s="2134"/>
    </row>
    <row r="563" spans="1:16" ht="22" hidden="1" customHeight="1" x14ac:dyDescent="0.35">
      <c r="A563" s="5022"/>
      <c r="B563" s="5132"/>
      <c r="C563" s="5022"/>
      <c r="D563" s="5136"/>
      <c r="E563" s="1412" t="s">
        <v>1347</v>
      </c>
      <c r="F563" s="1413" t="s">
        <v>1437</v>
      </c>
      <c r="G563" s="1414" t="s">
        <v>16</v>
      </c>
      <c r="H563" s="1415"/>
      <c r="I563" s="1416"/>
      <c r="J563" s="1412"/>
      <c r="K563" s="4111">
        <v>3</v>
      </c>
      <c r="L563" s="4148"/>
      <c r="M563" s="2010"/>
      <c r="N563" s="2010"/>
      <c r="O563" s="1886"/>
      <c r="P563" s="2134"/>
    </row>
    <row r="564" spans="1:16" ht="22" hidden="1" customHeight="1" x14ac:dyDescent="0.35">
      <c r="A564" s="5022"/>
      <c r="B564" s="5132"/>
      <c r="C564" s="5022"/>
      <c r="D564" s="5136"/>
      <c r="E564" s="1678" t="s">
        <v>1349</v>
      </c>
      <c r="F564" s="1679" t="s">
        <v>1438</v>
      </c>
      <c r="G564" s="1680" t="s">
        <v>16</v>
      </c>
      <c r="H564" s="1681"/>
      <c r="I564" s="1682"/>
      <c r="J564" s="1678"/>
      <c r="K564" s="4129">
        <v>3</v>
      </c>
      <c r="L564" s="4212"/>
      <c r="M564" s="2073"/>
      <c r="N564" s="2073"/>
      <c r="O564" s="1949"/>
      <c r="P564" s="2197"/>
    </row>
    <row r="565" spans="1:16" ht="22" hidden="1" customHeight="1" x14ac:dyDescent="0.35">
      <c r="A565" s="5022"/>
      <c r="B565" s="5132"/>
      <c r="C565" s="5022"/>
      <c r="D565" s="5137"/>
      <c r="E565" s="1417" t="s">
        <v>1351</v>
      </c>
      <c r="F565" s="1710" t="s">
        <v>1439</v>
      </c>
      <c r="G565" s="1419" t="s">
        <v>16</v>
      </c>
      <c r="H565" s="1420"/>
      <c r="I565" s="1421" t="str">
        <f>F559&amp;" + "&amp;F560&amp;" + "&amp;F561&amp;" - "&amp;F562&amp;" - "&amp;F563&amp;" - "&amp;F564</f>
        <v>W4 + W5 + W6 - W7 - W8 - W9</v>
      </c>
      <c r="J565" s="1417"/>
      <c r="K565" s="4130">
        <v>3</v>
      </c>
      <c r="L565" s="4223"/>
      <c r="M565" s="2084"/>
      <c r="N565" s="2084"/>
      <c r="O565" s="1960"/>
      <c r="P565" s="2208"/>
    </row>
    <row r="566" spans="1:16" ht="22" hidden="1" customHeight="1" x14ac:dyDescent="0.35">
      <c r="A566" s="5022"/>
      <c r="B566" s="5132"/>
      <c r="C566" s="5022"/>
      <c r="D566" s="5139" t="s">
        <v>1328</v>
      </c>
      <c r="E566" s="1662" t="s">
        <v>1339</v>
      </c>
      <c r="F566" s="1663" t="s">
        <v>1440</v>
      </c>
      <c r="G566" s="1664" t="s">
        <v>16</v>
      </c>
      <c r="H566" s="1665"/>
      <c r="I566" s="1666" t="str">
        <f>F503&amp;" + "&amp;F510&amp;" + "&amp;F517&amp;" + "&amp;F524&amp;" + "&amp;F531&amp;" + "&amp;F538&amp;" + "&amp;F545&amp;" + "&amp;F552&amp;" + "&amp;F559</f>
        <v>Q2 + Q9 + R7 + S5 + T3 + U1 + U8 + V6 + W4</v>
      </c>
      <c r="J566" s="1662"/>
      <c r="K566" s="4110">
        <v>3</v>
      </c>
      <c r="L566" s="4209"/>
      <c r="M566" s="2070"/>
      <c r="N566" s="2070"/>
      <c r="O566" s="1946"/>
      <c r="P566" s="2194"/>
    </row>
    <row r="567" spans="1:16" ht="22" hidden="1" customHeight="1" x14ac:dyDescent="0.35">
      <c r="A567" s="5022"/>
      <c r="B567" s="5132"/>
      <c r="C567" s="5022"/>
      <c r="D567" s="5140"/>
      <c r="E567" s="1437" t="s">
        <v>1341</v>
      </c>
      <c r="F567" s="1438" t="s">
        <v>1441</v>
      </c>
      <c r="G567" s="1439" t="s">
        <v>16</v>
      </c>
      <c r="H567" s="1440"/>
      <c r="I567" s="1441" t="str">
        <f t="shared" ref="I567:I572" si="1">F504&amp;" + "&amp;F511&amp;" + "&amp;F518&amp;" + "&amp;F525&amp;" + "&amp;F532&amp;" + "&amp;F539&amp;" + "&amp;F546&amp;" + "&amp;F553&amp;" + "&amp;F560</f>
        <v>Q3 + R1 + R8 + S6 + T4 + U2 + U9 + V7 + W5</v>
      </c>
      <c r="J567" s="1437"/>
      <c r="K567" s="4111">
        <v>3</v>
      </c>
      <c r="L567" s="4155"/>
      <c r="M567" s="2016"/>
      <c r="N567" s="2016"/>
      <c r="O567" s="1892"/>
      <c r="P567" s="2140"/>
    </row>
    <row r="568" spans="1:16" ht="22" hidden="1" customHeight="1" x14ac:dyDescent="0.35">
      <c r="A568" s="5022"/>
      <c r="B568" s="5132"/>
      <c r="C568" s="5022"/>
      <c r="D568" s="5140"/>
      <c r="E568" s="1437" t="s">
        <v>1343</v>
      </c>
      <c r="F568" s="1438" t="s">
        <v>1442</v>
      </c>
      <c r="G568" s="1439" t="s">
        <v>16</v>
      </c>
      <c r="H568" s="1440"/>
      <c r="I568" s="1441" t="str">
        <f t="shared" si="1"/>
        <v>Q4 + R2 + R9 + S7 + T5 + U3 + V1 + V8 + W6</v>
      </c>
      <c r="J568" s="1437"/>
      <c r="K568" s="4111">
        <v>3</v>
      </c>
      <c r="L568" s="4155"/>
      <c r="M568" s="2016"/>
      <c r="N568" s="2016"/>
      <c r="O568" s="1892"/>
      <c r="P568" s="2140"/>
    </row>
    <row r="569" spans="1:16" ht="22" hidden="1" customHeight="1" x14ac:dyDescent="0.35">
      <c r="A569" s="5022"/>
      <c r="B569" s="5132"/>
      <c r="C569" s="5022"/>
      <c r="D569" s="5140"/>
      <c r="E569" s="1437" t="s">
        <v>1345</v>
      </c>
      <c r="F569" s="1438" t="s">
        <v>1443</v>
      </c>
      <c r="G569" s="1439" t="s">
        <v>16</v>
      </c>
      <c r="H569" s="1440"/>
      <c r="I569" s="1441" t="str">
        <f t="shared" si="1"/>
        <v>Q5 + R3 + S1 + S8 + T6 + U4 + V2 + V9 + W7</v>
      </c>
      <c r="J569" s="1437"/>
      <c r="K569" s="4111">
        <v>3</v>
      </c>
      <c r="L569" s="4155"/>
      <c r="M569" s="2016"/>
      <c r="N569" s="2016"/>
      <c r="O569" s="1892"/>
      <c r="P569" s="2140"/>
    </row>
    <row r="570" spans="1:16" ht="22" hidden="1" customHeight="1" x14ac:dyDescent="0.35">
      <c r="A570" s="5022"/>
      <c r="B570" s="5132"/>
      <c r="C570" s="5022"/>
      <c r="D570" s="5140"/>
      <c r="E570" s="1437" t="s">
        <v>1347</v>
      </c>
      <c r="F570" s="1438" t="s">
        <v>1444</v>
      </c>
      <c r="G570" s="1439" t="s">
        <v>16</v>
      </c>
      <c r="H570" s="1440"/>
      <c r="I570" s="1441" t="str">
        <f t="shared" si="1"/>
        <v>Q6 + R4 + S2 + S9 + T7 + U5 + V3 + W1 + W8</v>
      </c>
      <c r="J570" s="1437"/>
      <c r="K570" s="4111">
        <v>3</v>
      </c>
      <c r="L570" s="4155"/>
      <c r="M570" s="2016"/>
      <c r="N570" s="2016"/>
      <c r="O570" s="1892"/>
      <c r="P570" s="2140"/>
    </row>
    <row r="571" spans="1:16" ht="22" hidden="1" customHeight="1" x14ac:dyDescent="0.35">
      <c r="A571" s="5022"/>
      <c r="B571" s="5132"/>
      <c r="C571" s="5022"/>
      <c r="D571" s="5140"/>
      <c r="E571" s="1667" t="s">
        <v>1349</v>
      </c>
      <c r="F571" s="1668" t="s">
        <v>1445</v>
      </c>
      <c r="G571" s="1669" t="s">
        <v>16</v>
      </c>
      <c r="H571" s="1670"/>
      <c r="I571" s="1671" t="str">
        <f t="shared" si="1"/>
        <v>Q7 + R5 + S3 + T1 + T8 + U6 + V4 + W2 + W9</v>
      </c>
      <c r="J571" s="1667"/>
      <c r="K571" s="4129">
        <v>3</v>
      </c>
      <c r="L571" s="4210"/>
      <c r="M571" s="2071"/>
      <c r="N571" s="2071"/>
      <c r="O571" s="1947"/>
      <c r="P571" s="2195"/>
    </row>
    <row r="572" spans="1:16" ht="22" hidden="1" customHeight="1" thickBot="1" x14ac:dyDescent="0.4">
      <c r="A572" s="5022"/>
      <c r="B572" s="5132"/>
      <c r="C572" s="5022"/>
      <c r="D572" s="5142"/>
      <c r="E572" s="1449" t="s">
        <v>1351</v>
      </c>
      <c r="F572" s="1544" t="s">
        <v>1446</v>
      </c>
      <c r="G572" s="1451" t="s">
        <v>16</v>
      </c>
      <c r="H572" s="1452"/>
      <c r="I572" s="1453" t="str">
        <f t="shared" si="1"/>
        <v>Q8 + R6 + S4 + T2 + T9 + U7 + V5 + W3 + X1</v>
      </c>
      <c r="J572" s="1449"/>
      <c r="K572" s="4133">
        <v>3</v>
      </c>
      <c r="L572" s="4180"/>
      <c r="M572" s="2040"/>
      <c r="N572" s="2040"/>
      <c r="O572" s="1916"/>
      <c r="P572" s="2164"/>
    </row>
    <row r="573" spans="1:16" ht="22" hidden="1" customHeight="1" x14ac:dyDescent="0.35">
      <c r="A573" s="5022"/>
      <c r="B573" s="5132"/>
      <c r="C573" s="2327"/>
      <c r="D573" s="5140" t="s">
        <v>1447</v>
      </c>
      <c r="E573" s="1725" t="s">
        <v>1339</v>
      </c>
      <c r="F573" s="1726" t="s">
        <v>1448</v>
      </c>
      <c r="G573" s="1727" t="s">
        <v>16</v>
      </c>
      <c r="H573" s="1728"/>
      <c r="I573" s="1729"/>
      <c r="J573" s="1725"/>
      <c r="K573" s="4132">
        <v>3</v>
      </c>
      <c r="L573" s="4225"/>
      <c r="M573" s="2087"/>
      <c r="N573" s="2087"/>
      <c r="O573" s="1963"/>
      <c r="P573" s="2211"/>
    </row>
    <row r="574" spans="1:16" ht="22" hidden="1" customHeight="1" x14ac:dyDescent="0.35">
      <c r="A574" s="5022"/>
      <c r="B574" s="5132"/>
      <c r="C574" s="2327"/>
      <c r="D574" s="5140"/>
      <c r="E574" s="1401"/>
      <c r="F574" s="1402"/>
      <c r="G574" s="1730"/>
      <c r="H574" s="1404"/>
      <c r="I574" s="1405"/>
      <c r="J574" s="1401"/>
      <c r="K574" s="4111">
        <v>3</v>
      </c>
      <c r="L574" s="4145"/>
      <c r="M574" s="2007"/>
      <c r="N574" s="2007"/>
      <c r="O574" s="1883"/>
      <c r="P574" s="2131"/>
    </row>
    <row r="575" spans="1:16" ht="22" hidden="1" customHeight="1" x14ac:dyDescent="0.35">
      <c r="A575" s="5022"/>
      <c r="B575" s="5132"/>
      <c r="C575" s="2327"/>
      <c r="D575" s="5140"/>
      <c r="E575" s="1401"/>
      <c r="F575" s="1402"/>
      <c r="G575" s="1730"/>
      <c r="H575" s="1404"/>
      <c r="I575" s="1405"/>
      <c r="J575" s="1401"/>
      <c r="K575" s="4111">
        <v>3</v>
      </c>
      <c r="L575" s="4145"/>
      <c r="M575" s="2007"/>
      <c r="N575" s="2007"/>
      <c r="O575" s="1883"/>
      <c r="P575" s="2131"/>
    </row>
    <row r="576" spans="1:16" ht="22" hidden="1" customHeight="1" x14ac:dyDescent="0.35">
      <c r="A576" s="5022"/>
      <c r="B576" s="5132"/>
      <c r="C576" s="2327"/>
      <c r="D576" s="5140"/>
      <c r="E576" s="1437" t="s">
        <v>1345</v>
      </c>
      <c r="F576" s="1438" t="s">
        <v>1449</v>
      </c>
      <c r="G576" s="1439" t="s">
        <v>16</v>
      </c>
      <c r="H576" s="1440"/>
      <c r="I576" s="1441"/>
      <c r="J576" s="1437"/>
      <c r="K576" s="4111">
        <v>3</v>
      </c>
      <c r="L576" s="4155"/>
      <c r="M576" s="2016"/>
      <c r="N576" s="2016"/>
      <c r="O576" s="1892"/>
      <c r="P576" s="2140"/>
    </row>
    <row r="577" spans="1:16" ht="22" hidden="1" customHeight="1" x14ac:dyDescent="0.35">
      <c r="A577" s="5022"/>
      <c r="B577" s="5132"/>
      <c r="C577" s="2327"/>
      <c r="D577" s="5140"/>
      <c r="E577" s="1401"/>
      <c r="F577" s="1402"/>
      <c r="G577" s="1730"/>
      <c r="H577" s="1404"/>
      <c r="I577" s="1405"/>
      <c r="J577" s="1401"/>
      <c r="K577" s="4111">
        <v>3</v>
      </c>
      <c r="L577" s="4145"/>
      <c r="M577" s="2007"/>
      <c r="N577" s="2007"/>
      <c r="O577" s="1883"/>
      <c r="P577" s="2131"/>
    </row>
    <row r="578" spans="1:16" ht="22" hidden="1" customHeight="1" x14ac:dyDescent="0.35">
      <c r="A578" s="5022"/>
      <c r="B578" s="5132"/>
      <c r="C578" s="2327"/>
      <c r="D578" s="5140"/>
      <c r="E578" s="1731"/>
      <c r="F578" s="1732"/>
      <c r="G578" s="1733"/>
      <c r="H578" s="1734"/>
      <c r="I578" s="1735"/>
      <c r="J578" s="1731"/>
      <c r="K578" s="4129">
        <v>3</v>
      </c>
      <c r="L578" s="4226"/>
      <c r="M578" s="2088"/>
      <c r="N578" s="2088"/>
      <c r="O578" s="1964"/>
      <c r="P578" s="2212"/>
    </row>
    <row r="579" spans="1:16" ht="22" hidden="1" customHeight="1" thickBot="1" x14ac:dyDescent="0.4">
      <c r="A579" s="5022"/>
      <c r="B579" s="5132"/>
      <c r="C579" s="2327"/>
      <c r="D579" s="5140"/>
      <c r="E579" s="1396" t="s">
        <v>1351</v>
      </c>
      <c r="F579" s="1397" t="s">
        <v>1450</v>
      </c>
      <c r="G579" s="1398" t="s">
        <v>16</v>
      </c>
      <c r="H579" s="1399"/>
      <c r="I579" s="1400" t="str">
        <f>F573&amp;" - "&amp;F576</f>
        <v>NL - NM</v>
      </c>
      <c r="J579" s="1396"/>
      <c r="K579" s="4134">
        <v>3</v>
      </c>
      <c r="L579" s="4154"/>
      <c r="M579" s="2006"/>
      <c r="N579" s="2006"/>
      <c r="O579" s="1882"/>
      <c r="P579" s="2130"/>
    </row>
    <row r="580" spans="1:16" ht="22" hidden="1" customHeight="1" x14ac:dyDescent="0.35">
      <c r="A580" s="5022"/>
      <c r="B580" s="5132"/>
      <c r="C580" s="5143" t="s">
        <v>1451</v>
      </c>
      <c r="D580" s="5144"/>
      <c r="E580" s="1736" t="s">
        <v>1339</v>
      </c>
      <c r="F580" s="1737" t="s">
        <v>1452</v>
      </c>
      <c r="G580" s="1738" t="s">
        <v>16</v>
      </c>
      <c r="H580" s="1739"/>
      <c r="I580" s="1740" t="str">
        <f>F496&amp;" + "&amp;F566&amp;" + "&amp;F573</f>
        <v>RW + X2 + NL</v>
      </c>
      <c r="J580" s="1736"/>
      <c r="K580" s="4135">
        <v>3</v>
      </c>
      <c r="L580" s="4227"/>
      <c r="M580" s="2089"/>
      <c r="N580" s="2089"/>
      <c r="O580" s="1965"/>
      <c r="P580" s="2213"/>
    </row>
    <row r="581" spans="1:16" ht="22" hidden="1" customHeight="1" x14ac:dyDescent="0.35">
      <c r="A581" s="5022"/>
      <c r="B581" s="5132"/>
      <c r="C581" s="5145"/>
      <c r="D581" s="5146"/>
      <c r="E581" s="1479" t="s">
        <v>1341</v>
      </c>
      <c r="F581" s="1480" t="s">
        <v>1453</v>
      </c>
      <c r="G581" s="1481" t="s">
        <v>16</v>
      </c>
      <c r="H581" s="1482"/>
      <c r="I581" s="1483" t="str">
        <f>F497&amp;" + "&amp;F567</f>
        <v>RX + X3</v>
      </c>
      <c r="J581" s="1479"/>
      <c r="K581" s="4111">
        <v>3</v>
      </c>
      <c r="L581" s="4165"/>
      <c r="M581" s="2026"/>
      <c r="N581" s="2026"/>
      <c r="O581" s="1902"/>
      <c r="P581" s="2150"/>
    </row>
    <row r="582" spans="1:16" ht="22" hidden="1" customHeight="1" x14ac:dyDescent="0.35">
      <c r="A582" s="5022"/>
      <c r="B582" s="5132"/>
      <c r="C582" s="5145"/>
      <c r="D582" s="5146"/>
      <c r="E582" s="1479" t="s">
        <v>1343</v>
      </c>
      <c r="F582" s="1480" t="s">
        <v>1454</v>
      </c>
      <c r="G582" s="1481" t="s">
        <v>16</v>
      </c>
      <c r="H582" s="1482"/>
      <c r="I582" s="1483" t="str">
        <f>F498&amp;" + "&amp;F568</f>
        <v>RY + X4</v>
      </c>
      <c r="J582" s="1479"/>
      <c r="K582" s="4111">
        <v>3</v>
      </c>
      <c r="L582" s="4165"/>
      <c r="M582" s="2026"/>
      <c r="N582" s="2026"/>
      <c r="O582" s="1902"/>
      <c r="P582" s="2150"/>
    </row>
    <row r="583" spans="1:16" ht="22" hidden="1" customHeight="1" x14ac:dyDescent="0.35">
      <c r="A583" s="5022"/>
      <c r="B583" s="5132"/>
      <c r="C583" s="5145"/>
      <c r="D583" s="5146"/>
      <c r="E583" s="1479" t="s">
        <v>1345</v>
      </c>
      <c r="F583" s="1480" t="s">
        <v>1455</v>
      </c>
      <c r="G583" s="1481" t="s">
        <v>16</v>
      </c>
      <c r="H583" s="1482"/>
      <c r="I583" s="1483" t="str">
        <f>F499&amp;" + "&amp;F569&amp;" + "&amp;F576</f>
        <v>RZ + X5 + NM</v>
      </c>
      <c r="J583" s="1479"/>
      <c r="K583" s="4111">
        <v>3</v>
      </c>
      <c r="L583" s="4165"/>
      <c r="M583" s="2026"/>
      <c r="N583" s="2026"/>
      <c r="O583" s="1902"/>
      <c r="P583" s="2150"/>
    </row>
    <row r="584" spans="1:16" ht="22" hidden="1" customHeight="1" x14ac:dyDescent="0.35">
      <c r="A584" s="5022"/>
      <c r="B584" s="5132"/>
      <c r="C584" s="5145"/>
      <c r="D584" s="5146"/>
      <c r="E584" s="1479" t="s">
        <v>1347</v>
      </c>
      <c r="F584" s="1480" t="s">
        <v>1456</v>
      </c>
      <c r="G584" s="1481" t="s">
        <v>16</v>
      </c>
      <c r="H584" s="1482"/>
      <c r="I584" s="1483" t="str">
        <f>F500&amp;" + "&amp;F570</f>
        <v>SB + X6</v>
      </c>
      <c r="J584" s="1479"/>
      <c r="K584" s="4111">
        <v>3</v>
      </c>
      <c r="L584" s="4165"/>
      <c r="M584" s="2026"/>
      <c r="N584" s="2026"/>
      <c r="O584" s="1902"/>
      <c r="P584" s="2150"/>
    </row>
    <row r="585" spans="1:16" ht="22" hidden="1" customHeight="1" x14ac:dyDescent="0.35">
      <c r="A585" s="5022"/>
      <c r="B585" s="5132"/>
      <c r="C585" s="5145"/>
      <c r="D585" s="5146"/>
      <c r="E585" s="1699" t="s">
        <v>1349</v>
      </c>
      <c r="F585" s="1700" t="s">
        <v>1457</v>
      </c>
      <c r="G585" s="1701" t="s">
        <v>16</v>
      </c>
      <c r="H585" s="1702"/>
      <c r="I585" s="1703" t="str">
        <f>F501&amp;" + "&amp;F571</f>
        <v>SC + X7</v>
      </c>
      <c r="J585" s="1699"/>
      <c r="K585" s="4129">
        <v>3</v>
      </c>
      <c r="L585" s="4220"/>
      <c r="M585" s="2081"/>
      <c r="N585" s="2081"/>
      <c r="O585" s="1957"/>
      <c r="P585" s="2205"/>
    </row>
    <row r="586" spans="1:16" ht="22" hidden="1" customHeight="1" thickBot="1" x14ac:dyDescent="0.4">
      <c r="A586" s="5022"/>
      <c r="B586" s="5133"/>
      <c r="C586" s="5147"/>
      <c r="D586" s="5148"/>
      <c r="E586" s="1484" t="s">
        <v>1351</v>
      </c>
      <c r="F586" s="1709" t="s">
        <v>1458</v>
      </c>
      <c r="G586" s="1486" t="s">
        <v>16</v>
      </c>
      <c r="H586" s="1487"/>
      <c r="I586" s="1488" t="str">
        <f>F502&amp;" + "&amp;F572&amp;" + "&amp;F579</f>
        <v>SD + X8 + NO</v>
      </c>
      <c r="J586" s="1484"/>
      <c r="K586" s="4131">
        <v>3</v>
      </c>
      <c r="L586" s="4222"/>
      <c r="M586" s="2083"/>
      <c r="N586" s="2083"/>
      <c r="O586" s="1959"/>
      <c r="P586" s="2207"/>
    </row>
    <row r="587" spans="1:16" ht="22" hidden="1" customHeight="1" thickTop="1" x14ac:dyDescent="0.35">
      <c r="A587" s="5022"/>
      <c r="B587" s="5149"/>
      <c r="C587" s="5149"/>
      <c r="D587" s="5129"/>
      <c r="E587" s="1742" t="s">
        <v>1459</v>
      </c>
      <c r="F587" s="1475" t="s">
        <v>1460</v>
      </c>
      <c r="G587" s="1476" t="s">
        <v>16</v>
      </c>
      <c r="H587" s="1477"/>
      <c r="I587" s="1477" t="s">
        <v>1461</v>
      </c>
      <c r="J587" s="1474"/>
      <c r="K587" s="4134">
        <v>3</v>
      </c>
      <c r="L587" s="4164"/>
      <c r="M587" s="2025"/>
      <c r="N587" s="2025"/>
      <c r="O587" s="1901"/>
      <c r="P587" s="2149"/>
    </row>
    <row r="588" spans="1:16" ht="22" hidden="1" customHeight="1" x14ac:dyDescent="0.35">
      <c r="A588" s="5022"/>
      <c r="B588" s="5149"/>
      <c r="C588" s="5149"/>
      <c r="D588" s="5129"/>
      <c r="E588" s="1479" t="s">
        <v>1462</v>
      </c>
      <c r="F588" s="1480" t="s">
        <v>1463</v>
      </c>
      <c r="G588" s="1481" t="s">
        <v>16</v>
      </c>
      <c r="H588" s="1482"/>
      <c r="I588" s="1482" t="s">
        <v>1464</v>
      </c>
      <c r="J588" s="1479"/>
      <c r="K588" s="4111">
        <v>3</v>
      </c>
      <c r="L588" s="4165"/>
      <c r="M588" s="2026"/>
      <c r="N588" s="2026"/>
      <c r="O588" s="1902"/>
      <c r="P588" s="2150"/>
    </row>
    <row r="589" spans="1:16" ht="22" hidden="1" customHeight="1" thickBot="1" x14ac:dyDescent="0.4">
      <c r="A589" s="5022"/>
      <c r="B589" s="5150"/>
      <c r="C589" s="5150"/>
      <c r="D589" s="5130"/>
      <c r="E589" s="1484" t="s">
        <v>1465</v>
      </c>
      <c r="F589" s="1709" t="s">
        <v>1466</v>
      </c>
      <c r="G589" s="1486" t="s">
        <v>16</v>
      </c>
      <c r="H589" s="1487"/>
      <c r="I589" s="1487" t="s">
        <v>1467</v>
      </c>
      <c r="J589" s="1484"/>
      <c r="K589" s="4131">
        <v>3</v>
      </c>
      <c r="L589" s="4222"/>
      <c r="M589" s="2083"/>
      <c r="N589" s="2083"/>
      <c r="O589" s="1959"/>
      <c r="P589" s="2207"/>
    </row>
    <row r="590" spans="1:16" ht="22" hidden="1" customHeight="1" thickTop="1" x14ac:dyDescent="0.35">
      <c r="A590" s="5022"/>
      <c r="B590" s="5151" t="s">
        <v>1468</v>
      </c>
      <c r="C590" s="5151"/>
      <c r="D590" s="5154" t="s">
        <v>1469</v>
      </c>
      <c r="E590" s="1743" t="s">
        <v>1470</v>
      </c>
      <c r="F590" s="1744" t="s">
        <v>1471</v>
      </c>
      <c r="G590" s="1745" t="s">
        <v>16</v>
      </c>
      <c r="H590" s="1743"/>
      <c r="I590" s="1746"/>
      <c r="J590" s="1743"/>
      <c r="K590" s="4109">
        <v>3</v>
      </c>
      <c r="L590" s="4228"/>
      <c r="M590" s="2090"/>
      <c r="N590" s="2090"/>
      <c r="O590" s="1966"/>
      <c r="P590" s="2214"/>
    </row>
    <row r="591" spans="1:16" ht="22" hidden="1" customHeight="1" x14ac:dyDescent="0.35">
      <c r="A591" s="5022"/>
      <c r="B591" s="5152"/>
      <c r="C591" s="5152"/>
      <c r="D591" s="5155"/>
      <c r="E591" s="1747" t="s">
        <v>1472</v>
      </c>
      <c r="F591" s="1748" t="s">
        <v>1473</v>
      </c>
      <c r="G591" s="1749" t="s">
        <v>16</v>
      </c>
      <c r="H591" s="1747"/>
      <c r="I591" s="1750"/>
      <c r="J591" s="1747"/>
      <c r="K591" s="4111">
        <v>3</v>
      </c>
      <c r="L591" s="4229"/>
      <c r="M591" s="2091"/>
      <c r="N591" s="2091"/>
      <c r="O591" s="1967"/>
      <c r="P591" s="2215"/>
    </row>
    <row r="592" spans="1:16" ht="22" hidden="1" customHeight="1" x14ac:dyDescent="0.35">
      <c r="A592" s="5022"/>
      <c r="B592" s="5152"/>
      <c r="C592" s="5152"/>
      <c r="D592" s="5155"/>
      <c r="E592" s="1747" t="s">
        <v>1474</v>
      </c>
      <c r="F592" s="1751" t="s">
        <v>1475</v>
      </c>
      <c r="G592" s="1749" t="s">
        <v>16</v>
      </c>
      <c r="H592" s="1747"/>
      <c r="I592" s="1750"/>
      <c r="J592" s="1747"/>
      <c r="K592" s="4111">
        <v>3</v>
      </c>
      <c r="L592" s="4230"/>
      <c r="M592" s="2092"/>
      <c r="N592" s="2092"/>
      <c r="O592" s="1968"/>
      <c r="P592" s="2216"/>
    </row>
    <row r="593" spans="1:16" ht="22" hidden="1" customHeight="1" thickBot="1" x14ac:dyDescent="0.4">
      <c r="A593" s="5022"/>
      <c r="B593" s="5152"/>
      <c r="C593" s="5152"/>
      <c r="D593" s="5156"/>
      <c r="E593" s="1752" t="s">
        <v>1476</v>
      </c>
      <c r="F593" s="1691" t="s">
        <v>1477</v>
      </c>
      <c r="G593" s="1753" t="s">
        <v>16</v>
      </c>
      <c r="H593" s="1752"/>
      <c r="I593" s="1754"/>
      <c r="J593" s="1752"/>
      <c r="K593" s="4129">
        <v>3</v>
      </c>
      <c r="L593" s="4216"/>
      <c r="M593" s="2077"/>
      <c r="N593" s="2077"/>
      <c r="O593" s="1953"/>
      <c r="P593" s="2201"/>
    </row>
    <row r="594" spans="1:16" ht="22" hidden="1" customHeight="1" thickTop="1" x14ac:dyDescent="0.35">
      <c r="A594" s="5022"/>
      <c r="B594" s="5152"/>
      <c r="C594" s="5152"/>
      <c r="D594" s="5155" t="s">
        <v>1478</v>
      </c>
      <c r="E594" s="1743" t="s">
        <v>1470</v>
      </c>
      <c r="F594" s="1755" t="s">
        <v>1479</v>
      </c>
      <c r="G594" s="1756" t="s">
        <v>16</v>
      </c>
      <c r="H594" s="1757"/>
      <c r="I594" s="1758"/>
      <c r="J594" s="1757"/>
      <c r="K594" s="4132">
        <v>3</v>
      </c>
      <c r="L594" s="4231"/>
      <c r="M594" s="2093"/>
      <c r="N594" s="2093"/>
      <c r="O594" s="1969"/>
      <c r="P594" s="2217"/>
    </row>
    <row r="595" spans="1:16" ht="22" hidden="1" customHeight="1" x14ac:dyDescent="0.35">
      <c r="A595" s="5022"/>
      <c r="B595" s="5152"/>
      <c r="C595" s="5152"/>
      <c r="D595" s="5155"/>
      <c r="E595" s="1747" t="s">
        <v>1472</v>
      </c>
      <c r="F595" s="1748" t="s">
        <v>1480</v>
      </c>
      <c r="G595" s="1749" t="s">
        <v>16</v>
      </c>
      <c r="H595" s="1747"/>
      <c r="I595" s="1750"/>
      <c r="J595" s="1747"/>
      <c r="K595" s="4111">
        <v>3</v>
      </c>
      <c r="L595" s="4229"/>
      <c r="M595" s="2091"/>
      <c r="N595" s="2091"/>
      <c r="O595" s="1967"/>
      <c r="P595" s="2215"/>
    </row>
    <row r="596" spans="1:16" ht="22" hidden="1" customHeight="1" x14ac:dyDescent="0.35">
      <c r="A596" s="5022"/>
      <c r="B596" s="5152"/>
      <c r="C596" s="5152"/>
      <c r="D596" s="5155"/>
      <c r="E596" s="1747" t="s">
        <v>1474</v>
      </c>
      <c r="F596" s="1751" t="s">
        <v>1481</v>
      </c>
      <c r="G596" s="1749" t="s">
        <v>16</v>
      </c>
      <c r="H596" s="1747"/>
      <c r="I596" s="1750"/>
      <c r="J596" s="1747"/>
      <c r="K596" s="4111">
        <v>3</v>
      </c>
      <c r="L596" s="4230"/>
      <c r="M596" s="2092"/>
      <c r="N596" s="2092"/>
      <c r="O596" s="1968"/>
      <c r="P596" s="2216"/>
    </row>
    <row r="597" spans="1:16" ht="22" hidden="1" customHeight="1" thickBot="1" x14ac:dyDescent="0.4">
      <c r="A597" s="5023"/>
      <c r="B597" s="5153"/>
      <c r="C597" s="5153"/>
      <c r="D597" s="5157"/>
      <c r="E597" s="1759" t="s">
        <v>1476</v>
      </c>
      <c r="F597" s="1760" t="s">
        <v>1482</v>
      </c>
      <c r="G597" s="1761" t="s">
        <v>16</v>
      </c>
      <c r="H597" s="1762"/>
      <c r="I597" s="1763"/>
      <c r="J597" s="1762"/>
      <c r="K597" s="4112">
        <v>3</v>
      </c>
      <c r="L597" s="4232"/>
      <c r="M597" s="2094"/>
      <c r="N597" s="2094"/>
      <c r="O597" s="1970"/>
      <c r="P597" s="2218"/>
    </row>
    <row r="598" spans="1:16" ht="22" hidden="1" customHeight="1" thickTop="1" x14ac:dyDescent="0.35">
      <c r="A598" s="5158" t="s">
        <v>1096</v>
      </c>
      <c r="B598" s="5018" t="s">
        <v>159</v>
      </c>
      <c r="C598" s="5085" t="s">
        <v>1483</v>
      </c>
      <c r="D598" s="5135" t="s">
        <v>1484</v>
      </c>
      <c r="E598" s="1381" t="s">
        <v>1485</v>
      </c>
      <c r="F598" s="1764" t="s">
        <v>1486</v>
      </c>
      <c r="G598" s="1383" t="s">
        <v>16</v>
      </c>
      <c r="H598" s="1380"/>
      <c r="I598" s="1384"/>
      <c r="J598" s="1381"/>
      <c r="K598" s="4136">
        <v>3</v>
      </c>
      <c r="L598" s="4233"/>
      <c r="M598" s="2095"/>
      <c r="N598" s="2095"/>
      <c r="O598" s="1971"/>
      <c r="P598" s="2219"/>
    </row>
    <row r="599" spans="1:16" ht="22" hidden="1" customHeight="1" x14ac:dyDescent="0.35">
      <c r="A599" s="5159"/>
      <c r="B599" s="5019"/>
      <c r="C599" s="5061"/>
      <c r="D599" s="5136"/>
      <c r="E599" s="1412" t="s">
        <v>1487</v>
      </c>
      <c r="F599" s="1765" t="s">
        <v>1488</v>
      </c>
      <c r="G599" s="1414" t="s">
        <v>16</v>
      </c>
      <c r="H599" s="1415"/>
      <c r="I599" s="1416"/>
      <c r="J599" s="1412"/>
      <c r="K599" s="4111">
        <v>3</v>
      </c>
      <c r="L599" s="4234"/>
      <c r="M599" s="2096"/>
      <c r="N599" s="2096"/>
      <c r="O599" s="1972"/>
      <c r="P599" s="2220"/>
    </row>
    <row r="600" spans="1:16" ht="22" hidden="1" customHeight="1" x14ac:dyDescent="0.35">
      <c r="A600" s="5159"/>
      <c r="B600" s="5019"/>
      <c r="C600" s="5061"/>
      <c r="D600" s="5136"/>
      <c r="E600" s="1412" t="s">
        <v>1489</v>
      </c>
      <c r="F600" s="1765" t="s">
        <v>1490</v>
      </c>
      <c r="G600" s="1414" t="s">
        <v>16</v>
      </c>
      <c r="H600" s="1415"/>
      <c r="I600" s="1416"/>
      <c r="J600" s="1412"/>
      <c r="K600" s="4111">
        <v>3</v>
      </c>
      <c r="L600" s="4234"/>
      <c r="M600" s="2096"/>
      <c r="N600" s="2096"/>
      <c r="O600" s="1972"/>
      <c r="P600" s="2220"/>
    </row>
    <row r="601" spans="1:16" ht="22" hidden="1" customHeight="1" x14ac:dyDescent="0.35">
      <c r="A601" s="5159"/>
      <c r="B601" s="5019"/>
      <c r="C601" s="5061"/>
      <c r="D601" s="5136"/>
      <c r="E601" s="1443" t="s">
        <v>1491</v>
      </c>
      <c r="F601" s="1766" t="s">
        <v>1492</v>
      </c>
      <c r="G601" s="1444" t="s">
        <v>16</v>
      </c>
      <c r="H601" s="1445"/>
      <c r="I601" s="1446" t="str">
        <f>F598&amp;" + "&amp;F599&amp;" - "&amp;F600</f>
        <v>3T + TA - TB</v>
      </c>
      <c r="J601" s="1443"/>
      <c r="K601" s="4134">
        <v>3</v>
      </c>
      <c r="L601" s="4235"/>
      <c r="M601" s="2097"/>
      <c r="N601" s="2097"/>
      <c r="O601" s="1973"/>
      <c r="P601" s="2221"/>
    </row>
    <row r="602" spans="1:16" ht="22" hidden="1" customHeight="1" x14ac:dyDescent="0.35">
      <c r="A602" s="5159"/>
      <c r="B602" s="5019"/>
      <c r="C602" s="5061"/>
      <c r="D602" s="5138" t="s">
        <v>1493</v>
      </c>
      <c r="E602" s="1386" t="s">
        <v>1485</v>
      </c>
      <c r="F602" s="1767" t="s">
        <v>1494</v>
      </c>
      <c r="G602" s="1388" t="s">
        <v>16</v>
      </c>
      <c r="H602" s="1385"/>
      <c r="I602" s="1389"/>
      <c r="J602" s="1386"/>
      <c r="K602" s="4137">
        <v>3</v>
      </c>
      <c r="L602" s="4236"/>
      <c r="M602" s="2098"/>
      <c r="N602" s="2098"/>
      <c r="O602" s="1974"/>
      <c r="P602" s="2222"/>
    </row>
    <row r="603" spans="1:16" ht="22" hidden="1" customHeight="1" x14ac:dyDescent="0.35">
      <c r="A603" s="5159"/>
      <c r="B603" s="5019"/>
      <c r="C603" s="5061"/>
      <c r="D603" s="5136"/>
      <c r="E603" s="1412" t="s">
        <v>1487</v>
      </c>
      <c r="F603" s="1765" t="s">
        <v>1495</v>
      </c>
      <c r="G603" s="1414" t="s">
        <v>16</v>
      </c>
      <c r="H603" s="1415"/>
      <c r="I603" s="1416"/>
      <c r="J603" s="1412"/>
      <c r="K603" s="4111">
        <v>3</v>
      </c>
      <c r="L603" s="4234"/>
      <c r="M603" s="2096"/>
      <c r="N603" s="2096"/>
      <c r="O603" s="1972"/>
      <c r="P603" s="2220"/>
    </row>
    <row r="604" spans="1:16" ht="22" hidden="1" customHeight="1" x14ac:dyDescent="0.35">
      <c r="A604" s="5159"/>
      <c r="B604" s="5019"/>
      <c r="C604" s="5061"/>
      <c r="D604" s="5136"/>
      <c r="E604" s="1412" t="s">
        <v>1489</v>
      </c>
      <c r="F604" s="1765" t="s">
        <v>1496</v>
      </c>
      <c r="G604" s="1414" t="s">
        <v>16</v>
      </c>
      <c r="H604" s="1415"/>
      <c r="I604" s="1416"/>
      <c r="J604" s="1412"/>
      <c r="K604" s="4111">
        <v>3</v>
      </c>
      <c r="L604" s="4234"/>
      <c r="M604" s="2096"/>
      <c r="N604" s="2096"/>
      <c r="O604" s="1972"/>
      <c r="P604" s="2220"/>
    </row>
    <row r="605" spans="1:16" ht="22" hidden="1" customHeight="1" x14ac:dyDescent="0.35">
      <c r="A605" s="5159"/>
      <c r="B605" s="5019"/>
      <c r="C605" s="5061"/>
      <c r="D605" s="5137"/>
      <c r="E605" s="1417" t="s">
        <v>1491</v>
      </c>
      <c r="F605" s="1768" t="s">
        <v>1497</v>
      </c>
      <c r="G605" s="1419" t="s">
        <v>16</v>
      </c>
      <c r="H605" s="1420"/>
      <c r="I605" s="1421" t="str">
        <f>F602&amp;" + "&amp;F603&amp;" - "&amp;F604</f>
        <v>3U + TD - TE</v>
      </c>
      <c r="J605" s="1417"/>
      <c r="K605" s="4130">
        <v>3</v>
      </c>
      <c r="L605" s="4237"/>
      <c r="M605" s="2099"/>
      <c r="N605" s="2099"/>
      <c r="O605" s="1975"/>
      <c r="P605" s="2223"/>
    </row>
    <row r="606" spans="1:16" ht="22" hidden="1" customHeight="1" x14ac:dyDescent="0.35">
      <c r="A606" s="5159"/>
      <c r="B606" s="5019"/>
      <c r="C606" s="5061"/>
      <c r="D606" s="5138" t="s">
        <v>1498</v>
      </c>
      <c r="E606" s="1386" t="s">
        <v>1485</v>
      </c>
      <c r="F606" s="1767" t="s">
        <v>1499</v>
      </c>
      <c r="G606" s="1388" t="s">
        <v>16</v>
      </c>
      <c r="H606" s="1385"/>
      <c r="I606" s="1389"/>
      <c r="J606" s="1386"/>
      <c r="K606" s="4137">
        <v>3</v>
      </c>
      <c r="L606" s="4236"/>
      <c r="M606" s="2098"/>
      <c r="N606" s="2098"/>
      <c r="O606" s="1974"/>
      <c r="P606" s="2222"/>
    </row>
    <row r="607" spans="1:16" ht="22" hidden="1" customHeight="1" x14ac:dyDescent="0.35">
      <c r="A607" s="5159"/>
      <c r="B607" s="5019"/>
      <c r="C607" s="5061"/>
      <c r="D607" s="5136"/>
      <c r="E607" s="1412" t="s">
        <v>1487</v>
      </c>
      <c r="F607" s="1765" t="s">
        <v>1500</v>
      </c>
      <c r="G607" s="1414" t="s">
        <v>16</v>
      </c>
      <c r="H607" s="1415"/>
      <c r="I607" s="1416"/>
      <c r="J607" s="1412"/>
      <c r="K607" s="4111">
        <v>3</v>
      </c>
      <c r="L607" s="4234"/>
      <c r="M607" s="2096"/>
      <c r="N607" s="2096"/>
      <c r="O607" s="1972"/>
      <c r="P607" s="2220"/>
    </row>
    <row r="608" spans="1:16" ht="22" hidden="1" customHeight="1" x14ac:dyDescent="0.35">
      <c r="A608" s="5159"/>
      <c r="B608" s="5019"/>
      <c r="C608" s="5061"/>
      <c r="D608" s="5136"/>
      <c r="E608" s="1412" t="s">
        <v>1489</v>
      </c>
      <c r="F608" s="1765" t="s">
        <v>1501</v>
      </c>
      <c r="G608" s="1414" t="s">
        <v>16</v>
      </c>
      <c r="H608" s="1415"/>
      <c r="I608" s="1416"/>
      <c r="J608" s="1412"/>
      <c r="K608" s="4111">
        <v>3</v>
      </c>
      <c r="L608" s="4234"/>
      <c r="M608" s="2096"/>
      <c r="N608" s="2096"/>
      <c r="O608" s="1972"/>
      <c r="P608" s="2220"/>
    </row>
    <row r="609" spans="1:16" ht="22" hidden="1" customHeight="1" x14ac:dyDescent="0.35">
      <c r="A609" s="5159"/>
      <c r="B609" s="5019"/>
      <c r="C609" s="5061"/>
      <c r="D609" s="5137"/>
      <c r="E609" s="1417" t="s">
        <v>1491</v>
      </c>
      <c r="F609" s="1768" t="s">
        <v>1502</v>
      </c>
      <c r="G609" s="1419" t="s">
        <v>16</v>
      </c>
      <c r="H609" s="1420"/>
      <c r="I609" s="1421" t="str">
        <f>F606&amp;" + "&amp;F607&amp;" - "&amp;F608</f>
        <v>3V + TG - TH</v>
      </c>
      <c r="J609" s="1417"/>
      <c r="K609" s="4130">
        <v>3</v>
      </c>
      <c r="L609" s="4237"/>
      <c r="M609" s="2099"/>
      <c r="N609" s="2099"/>
      <c r="O609" s="1975"/>
      <c r="P609" s="2223"/>
    </row>
    <row r="610" spans="1:16" ht="22" hidden="1" customHeight="1" x14ac:dyDescent="0.35">
      <c r="A610" s="5159"/>
      <c r="B610" s="5019"/>
      <c r="C610" s="5061"/>
      <c r="D610" s="5136" t="s">
        <v>1503</v>
      </c>
      <c r="E610" s="1443" t="s">
        <v>1485</v>
      </c>
      <c r="F610" s="1766" t="s">
        <v>1504</v>
      </c>
      <c r="G610" s="1444" t="s">
        <v>16</v>
      </c>
      <c r="H610" s="1445"/>
      <c r="I610" s="1446"/>
      <c r="J610" s="1443"/>
      <c r="K610" s="4134">
        <v>3</v>
      </c>
      <c r="L610" s="4235"/>
      <c r="M610" s="2097"/>
      <c r="N610" s="2097"/>
      <c r="O610" s="1973"/>
      <c r="P610" s="2221"/>
    </row>
    <row r="611" spans="1:16" ht="22" hidden="1" customHeight="1" x14ac:dyDescent="0.35">
      <c r="A611" s="5159"/>
      <c r="B611" s="5019"/>
      <c r="C611" s="5061"/>
      <c r="D611" s="5136"/>
      <c r="E611" s="1412" t="s">
        <v>1487</v>
      </c>
      <c r="F611" s="1765" t="s">
        <v>1505</v>
      </c>
      <c r="G611" s="1414" t="s">
        <v>16</v>
      </c>
      <c r="H611" s="1415"/>
      <c r="I611" s="1416"/>
      <c r="J611" s="1412"/>
      <c r="K611" s="4111">
        <v>3</v>
      </c>
      <c r="L611" s="4234"/>
      <c r="M611" s="2096"/>
      <c r="N611" s="2096"/>
      <c r="O611" s="1972"/>
      <c r="P611" s="2220"/>
    </row>
    <row r="612" spans="1:16" ht="22" hidden="1" customHeight="1" x14ac:dyDescent="0.35">
      <c r="A612" s="5159"/>
      <c r="B612" s="5019"/>
      <c r="C612" s="5061"/>
      <c r="D612" s="5136"/>
      <c r="E612" s="1412" t="s">
        <v>1489</v>
      </c>
      <c r="F612" s="1765" t="s">
        <v>1506</v>
      </c>
      <c r="G612" s="1414" t="s">
        <v>16</v>
      </c>
      <c r="H612" s="1415"/>
      <c r="I612" s="1416"/>
      <c r="J612" s="1412"/>
      <c r="K612" s="4111">
        <v>3</v>
      </c>
      <c r="L612" s="4234"/>
      <c r="M612" s="2096"/>
      <c r="N612" s="2096"/>
      <c r="O612" s="1972"/>
      <c r="P612" s="2220"/>
    </row>
    <row r="613" spans="1:16" ht="22" hidden="1" customHeight="1" x14ac:dyDescent="0.35">
      <c r="A613" s="5159"/>
      <c r="B613" s="5019"/>
      <c r="C613" s="5061"/>
      <c r="D613" s="5137"/>
      <c r="E613" s="1417" t="s">
        <v>1491</v>
      </c>
      <c r="F613" s="1768" t="s">
        <v>1507</v>
      </c>
      <c r="G613" s="1419" t="s">
        <v>16</v>
      </c>
      <c r="H613" s="1420"/>
      <c r="I613" s="1421" t="str">
        <f>F610&amp;" + "&amp;F611&amp;" - "&amp;F612</f>
        <v>3X + TM - TN</v>
      </c>
      <c r="J613" s="1417"/>
      <c r="K613" s="4130">
        <v>3</v>
      </c>
      <c r="L613" s="4237"/>
      <c r="M613" s="2099"/>
      <c r="N613" s="2099"/>
      <c r="O613" s="1975"/>
      <c r="P613" s="2223"/>
    </row>
    <row r="614" spans="1:16" ht="22" hidden="1" customHeight="1" x14ac:dyDescent="0.35">
      <c r="A614" s="5159"/>
      <c r="B614" s="5019"/>
      <c r="C614" s="5061"/>
      <c r="D614" s="5138" t="s">
        <v>1508</v>
      </c>
      <c r="E614" s="1386" t="s">
        <v>1485</v>
      </c>
      <c r="F614" s="1767" t="s">
        <v>1509</v>
      </c>
      <c r="G614" s="1388" t="s">
        <v>16</v>
      </c>
      <c r="H614" s="1385"/>
      <c r="I614" s="1389"/>
      <c r="J614" s="1386"/>
      <c r="K614" s="4137">
        <v>3</v>
      </c>
      <c r="L614" s="4236"/>
      <c r="M614" s="2098"/>
      <c r="N614" s="2098"/>
      <c r="O614" s="1974"/>
      <c r="P614" s="2222"/>
    </row>
    <row r="615" spans="1:16" ht="22" hidden="1" customHeight="1" x14ac:dyDescent="0.35">
      <c r="A615" s="5159"/>
      <c r="B615" s="5019"/>
      <c r="C615" s="5061"/>
      <c r="D615" s="5136"/>
      <c r="E615" s="1412" t="s">
        <v>1487</v>
      </c>
      <c r="F615" s="1765" t="s">
        <v>1510</v>
      </c>
      <c r="G615" s="1414" t="s">
        <v>16</v>
      </c>
      <c r="H615" s="1415"/>
      <c r="I615" s="1416"/>
      <c r="J615" s="1412"/>
      <c r="K615" s="4111">
        <v>3</v>
      </c>
      <c r="L615" s="4234"/>
      <c r="M615" s="2096"/>
      <c r="N615" s="2096"/>
      <c r="O615" s="1972"/>
      <c r="P615" s="2220"/>
    </row>
    <row r="616" spans="1:16" ht="22" hidden="1" customHeight="1" x14ac:dyDescent="0.35">
      <c r="A616" s="5159"/>
      <c r="B616" s="5019"/>
      <c r="C616" s="5061"/>
      <c r="D616" s="5136"/>
      <c r="E616" s="1412" t="s">
        <v>1489</v>
      </c>
      <c r="F616" s="1765" t="s">
        <v>1511</v>
      </c>
      <c r="G616" s="1414" t="s">
        <v>16</v>
      </c>
      <c r="H616" s="1415"/>
      <c r="I616" s="1416"/>
      <c r="J616" s="1412"/>
      <c r="K616" s="4111">
        <v>3</v>
      </c>
      <c r="L616" s="4234"/>
      <c r="M616" s="2096"/>
      <c r="N616" s="2096"/>
      <c r="O616" s="1972"/>
      <c r="P616" s="2220"/>
    </row>
    <row r="617" spans="1:16" ht="22" hidden="1" customHeight="1" x14ac:dyDescent="0.35">
      <c r="A617" s="5159"/>
      <c r="B617" s="5019"/>
      <c r="C617" s="5061"/>
      <c r="D617" s="5137"/>
      <c r="E617" s="1417" t="s">
        <v>1491</v>
      </c>
      <c r="F617" s="1768" t="s">
        <v>1512</v>
      </c>
      <c r="G617" s="1419" t="s">
        <v>16</v>
      </c>
      <c r="H617" s="1420"/>
      <c r="I617" s="1421" t="str">
        <f>F614&amp;" + "&amp;F615&amp;" - "&amp;F616</f>
        <v>D3 + D4 - D5</v>
      </c>
      <c r="J617" s="1417"/>
      <c r="K617" s="4130">
        <v>3</v>
      </c>
      <c r="L617" s="4237"/>
      <c r="M617" s="2099"/>
      <c r="N617" s="2099"/>
      <c r="O617" s="1975"/>
      <c r="P617" s="2223"/>
    </row>
    <row r="618" spans="1:16" ht="22" hidden="1" customHeight="1" x14ac:dyDescent="0.35">
      <c r="A618" s="5159"/>
      <c r="B618" s="5019"/>
      <c r="C618" s="5061"/>
      <c r="D618" s="5138" t="s">
        <v>1513</v>
      </c>
      <c r="E618" s="1386" t="s">
        <v>1485</v>
      </c>
      <c r="F618" s="1767" t="s">
        <v>1514</v>
      </c>
      <c r="G618" s="1388" t="s">
        <v>16</v>
      </c>
      <c r="H618" s="1385"/>
      <c r="I618" s="1389"/>
      <c r="J618" s="1386"/>
      <c r="K618" s="4137">
        <v>3</v>
      </c>
      <c r="L618" s="4236"/>
      <c r="M618" s="2098"/>
      <c r="N618" s="2098"/>
      <c r="O618" s="1974"/>
      <c r="P618" s="2222"/>
    </row>
    <row r="619" spans="1:16" ht="22" hidden="1" customHeight="1" x14ac:dyDescent="0.35">
      <c r="A619" s="5159"/>
      <c r="B619" s="5019"/>
      <c r="C619" s="5061"/>
      <c r="D619" s="5136"/>
      <c r="E619" s="1412" t="s">
        <v>1487</v>
      </c>
      <c r="F619" s="1765" t="s">
        <v>1515</v>
      </c>
      <c r="G619" s="1414" t="s">
        <v>16</v>
      </c>
      <c r="H619" s="1415"/>
      <c r="I619" s="1416"/>
      <c r="J619" s="1412"/>
      <c r="K619" s="4111">
        <v>3</v>
      </c>
      <c r="L619" s="4234"/>
      <c r="M619" s="2096"/>
      <c r="N619" s="2096"/>
      <c r="O619" s="1972"/>
      <c r="P619" s="2220"/>
    </row>
    <row r="620" spans="1:16" ht="22" hidden="1" customHeight="1" x14ac:dyDescent="0.35">
      <c r="A620" s="5159"/>
      <c r="B620" s="5019"/>
      <c r="C620" s="5061"/>
      <c r="D620" s="5136"/>
      <c r="E620" s="1412" t="s">
        <v>1489</v>
      </c>
      <c r="F620" s="1765" t="s">
        <v>1516</v>
      </c>
      <c r="G620" s="1414" t="s">
        <v>16</v>
      </c>
      <c r="H620" s="1415"/>
      <c r="I620" s="1416"/>
      <c r="J620" s="1412"/>
      <c r="K620" s="4111">
        <v>3</v>
      </c>
      <c r="L620" s="4234"/>
      <c r="M620" s="2096"/>
      <c r="N620" s="2096"/>
      <c r="O620" s="1972"/>
      <c r="P620" s="2220"/>
    </row>
    <row r="621" spans="1:16" ht="22" hidden="1" customHeight="1" x14ac:dyDescent="0.35">
      <c r="A621" s="5159"/>
      <c r="B621" s="5019"/>
      <c r="C621" s="5061"/>
      <c r="D621" s="5137"/>
      <c r="E621" s="1417" t="s">
        <v>1491</v>
      </c>
      <c r="F621" s="1768" t="s">
        <v>1517</v>
      </c>
      <c r="G621" s="1419" t="s">
        <v>16</v>
      </c>
      <c r="H621" s="1420"/>
      <c r="I621" s="1421" t="str">
        <f>F618&amp;" + "&amp;F619&amp;" - "&amp;F620</f>
        <v>IJ + IK - IL</v>
      </c>
      <c r="J621" s="1417"/>
      <c r="K621" s="4130">
        <v>3</v>
      </c>
      <c r="L621" s="4237"/>
      <c r="M621" s="2099"/>
      <c r="N621" s="2099"/>
      <c r="O621" s="1975"/>
      <c r="P621" s="2223"/>
    </row>
    <row r="622" spans="1:16" ht="22" hidden="1" customHeight="1" x14ac:dyDescent="0.35">
      <c r="A622" s="5159"/>
      <c r="B622" s="5019"/>
      <c r="C622" s="5061"/>
      <c r="D622" s="5138" t="s">
        <v>1518</v>
      </c>
      <c r="E622" s="1386" t="s">
        <v>1485</v>
      </c>
      <c r="F622" s="1767" t="s">
        <v>1519</v>
      </c>
      <c r="G622" s="1388" t="s">
        <v>16</v>
      </c>
      <c r="H622" s="1385"/>
      <c r="I622" s="1389"/>
      <c r="J622" s="1386"/>
      <c r="K622" s="4137">
        <v>3</v>
      </c>
      <c r="L622" s="4236"/>
      <c r="M622" s="2098"/>
      <c r="N622" s="2098"/>
      <c r="O622" s="1974"/>
      <c r="P622" s="2222"/>
    </row>
    <row r="623" spans="1:16" ht="22" hidden="1" customHeight="1" x14ac:dyDescent="0.35">
      <c r="A623" s="5159"/>
      <c r="B623" s="5019"/>
      <c r="C623" s="5061"/>
      <c r="D623" s="5136"/>
      <c r="E623" s="1412" t="s">
        <v>1487</v>
      </c>
      <c r="F623" s="1765" t="s">
        <v>1520</v>
      </c>
      <c r="G623" s="1414" t="s">
        <v>16</v>
      </c>
      <c r="H623" s="1415"/>
      <c r="I623" s="1416"/>
      <c r="J623" s="1412"/>
      <c r="K623" s="4111">
        <v>3</v>
      </c>
      <c r="L623" s="4234"/>
      <c r="M623" s="2096"/>
      <c r="N623" s="2096"/>
      <c r="O623" s="1972"/>
      <c r="P623" s="2220"/>
    </row>
    <row r="624" spans="1:16" ht="22" hidden="1" customHeight="1" x14ac:dyDescent="0.35">
      <c r="A624" s="5159"/>
      <c r="B624" s="5019"/>
      <c r="C624" s="5061"/>
      <c r="D624" s="5136"/>
      <c r="E624" s="1412" t="s">
        <v>1489</v>
      </c>
      <c r="F624" s="1765" t="s">
        <v>1521</v>
      </c>
      <c r="G624" s="1414" t="s">
        <v>16</v>
      </c>
      <c r="H624" s="1415"/>
      <c r="I624" s="1416"/>
      <c r="J624" s="1412"/>
      <c r="K624" s="4111">
        <v>3</v>
      </c>
      <c r="L624" s="4234"/>
      <c r="M624" s="2096"/>
      <c r="N624" s="2096"/>
      <c r="O624" s="1972"/>
      <c r="P624" s="2220"/>
    </row>
    <row r="625" spans="1:16" ht="22" hidden="1" customHeight="1" x14ac:dyDescent="0.35">
      <c r="A625" s="5159"/>
      <c r="B625" s="5019"/>
      <c r="C625" s="5061"/>
      <c r="D625" s="5137"/>
      <c r="E625" s="1417" t="s">
        <v>1491</v>
      </c>
      <c r="F625" s="1768" t="s">
        <v>1522</v>
      </c>
      <c r="G625" s="1419" t="s">
        <v>16</v>
      </c>
      <c r="H625" s="1420"/>
      <c r="I625" s="1421" t="str">
        <f>F622&amp;" + "&amp;F623&amp;" - "&amp;F624</f>
        <v>3Y + TP - TQ</v>
      </c>
      <c r="J625" s="1417"/>
      <c r="K625" s="4130">
        <v>3</v>
      </c>
      <c r="L625" s="4237"/>
      <c r="M625" s="2099"/>
      <c r="N625" s="2099"/>
      <c r="O625" s="1975"/>
      <c r="P625" s="2223"/>
    </row>
    <row r="626" spans="1:16" ht="22" customHeight="1" thickTop="1" x14ac:dyDescent="0.35">
      <c r="A626" s="5159"/>
      <c r="B626" s="5019"/>
      <c r="C626" s="5064"/>
      <c r="D626" s="5162" t="s">
        <v>1285</v>
      </c>
      <c r="E626" s="1396" t="s">
        <v>1485</v>
      </c>
      <c r="F626" s="1769" t="s">
        <v>1523</v>
      </c>
      <c r="G626" s="1398" t="s">
        <v>16</v>
      </c>
      <c r="H626" s="1399"/>
      <c r="I626" s="1400" t="str">
        <f>F598&amp;" + "&amp;F602&amp;" + "&amp;F606&amp;" + "&amp;F610&amp;" + "&amp;F614&amp;" + "&amp;F618&amp;" + "&amp;F622</f>
        <v>3T + 3U + 3V + 3X + D3 + IJ + 3Y</v>
      </c>
      <c r="J626" s="1396"/>
      <c r="K626" s="3932">
        <v>1</v>
      </c>
      <c r="L626" s="4238"/>
      <c r="M626" s="2100"/>
      <c r="N626" s="2100"/>
      <c r="O626" s="1976"/>
      <c r="P626" s="2224"/>
    </row>
    <row r="627" spans="1:16" ht="22" customHeight="1" x14ac:dyDescent="0.35">
      <c r="A627" s="5159"/>
      <c r="B627" s="5019"/>
      <c r="C627" s="5064"/>
      <c r="D627" s="5036"/>
      <c r="E627" s="1437" t="s">
        <v>1487</v>
      </c>
      <c r="F627" s="1770" t="s">
        <v>1524</v>
      </c>
      <c r="G627" s="1439" t="s">
        <v>16</v>
      </c>
      <c r="H627" s="1440"/>
      <c r="I627" s="1441" t="str">
        <f>F599&amp;" + "&amp;F603&amp;" + "&amp;F607&amp;" + "&amp;F611&amp;" + "&amp;F615&amp;" + "&amp;F619&amp;" + "&amp;F623</f>
        <v>TA + TD + TG + TM + D4 + IK + TP</v>
      </c>
      <c r="J627" s="1437"/>
      <c r="K627" s="3913">
        <v>1</v>
      </c>
      <c r="L627" s="4239"/>
      <c r="M627" s="2101"/>
      <c r="N627" s="2101"/>
      <c r="O627" s="1977"/>
      <c r="P627" s="2225"/>
    </row>
    <row r="628" spans="1:16" ht="22" customHeight="1" x14ac:dyDescent="0.35">
      <c r="A628" s="5159"/>
      <c r="B628" s="5019"/>
      <c r="C628" s="5064"/>
      <c r="D628" s="5036"/>
      <c r="E628" s="1437" t="s">
        <v>1489</v>
      </c>
      <c r="F628" s="1770" t="s">
        <v>1525</v>
      </c>
      <c r="G628" s="1439" t="s">
        <v>16</v>
      </c>
      <c r="H628" s="1440"/>
      <c r="I628" s="1441" t="str">
        <f>F600&amp;" + "&amp;F604&amp;" + "&amp;F608&amp;" + "&amp;F612&amp;" + "&amp;F616&amp;" + "&amp;F620&amp;" + "&amp;F624</f>
        <v>TB + TE + TH + TN + D5 + IL + TQ</v>
      </c>
      <c r="J628" s="1437"/>
      <c r="K628" s="3913">
        <v>1</v>
      </c>
      <c r="L628" s="4239"/>
      <c r="M628" s="2101"/>
      <c r="N628" s="2101"/>
      <c r="O628" s="1977"/>
      <c r="P628" s="2225"/>
    </row>
    <row r="629" spans="1:16" ht="22" customHeight="1" thickBot="1" x14ac:dyDescent="0.4">
      <c r="A629" s="5159"/>
      <c r="B629" s="5019"/>
      <c r="C629" s="5065"/>
      <c r="D629" s="5053"/>
      <c r="E629" s="1449" t="s">
        <v>1491</v>
      </c>
      <c r="F629" s="1771" t="s">
        <v>1526</v>
      </c>
      <c r="G629" s="1451" t="s">
        <v>16</v>
      </c>
      <c r="H629" s="1452"/>
      <c r="I629" s="1453" t="str">
        <f>F601&amp;" + "&amp;F605&amp;" + "&amp;F609&amp;" + "&amp;F613&amp;" + "&amp;F617&amp;" + "&amp;F621&amp;" + "&amp;F625</f>
        <v>TC + TF + TI + TO + D6 + IM + TR</v>
      </c>
      <c r="J629" s="1449"/>
      <c r="K629" s="3925">
        <v>1</v>
      </c>
      <c r="L629" s="4240"/>
      <c r="M629" s="2102"/>
      <c r="N629" s="2102"/>
      <c r="O629" s="1978"/>
      <c r="P629" s="2226"/>
    </row>
    <row r="630" spans="1:16" ht="22" customHeight="1" x14ac:dyDescent="0.35">
      <c r="A630" s="5159"/>
      <c r="B630" s="5019"/>
      <c r="C630" s="5163" t="s">
        <v>1527</v>
      </c>
      <c r="D630" s="5040" t="s">
        <v>1528</v>
      </c>
      <c r="E630" s="1386" t="s">
        <v>1485</v>
      </c>
      <c r="F630" s="1767" t="s">
        <v>1529</v>
      </c>
      <c r="G630" s="1388" t="s">
        <v>16</v>
      </c>
      <c r="H630" s="1385"/>
      <c r="I630" s="1389"/>
      <c r="J630" s="1386"/>
      <c r="K630" s="4020">
        <v>1</v>
      </c>
      <c r="L630" s="4236"/>
      <c r="M630" s="2098"/>
      <c r="N630" s="2098"/>
      <c r="O630" s="1974"/>
      <c r="P630" s="2222"/>
    </row>
    <row r="631" spans="1:16" ht="22" customHeight="1" x14ac:dyDescent="0.35">
      <c r="A631" s="5159"/>
      <c r="B631" s="5019"/>
      <c r="C631" s="5163"/>
      <c r="D631" s="5040"/>
      <c r="E631" s="1412" t="s">
        <v>1487</v>
      </c>
      <c r="F631" s="1765" t="s">
        <v>1530</v>
      </c>
      <c r="G631" s="1414" t="s">
        <v>16</v>
      </c>
      <c r="H631" s="1415"/>
      <c r="I631" s="1416"/>
      <c r="J631" s="1412"/>
      <c r="K631" s="3913">
        <v>1</v>
      </c>
      <c r="L631" s="4234"/>
      <c r="M631" s="2096"/>
      <c r="N631" s="2096"/>
      <c r="O631" s="1972"/>
      <c r="P631" s="2220"/>
    </row>
    <row r="632" spans="1:16" ht="22" customHeight="1" x14ac:dyDescent="0.35">
      <c r="A632" s="5159"/>
      <c r="B632" s="5019"/>
      <c r="C632" s="5163"/>
      <c r="D632" s="5040"/>
      <c r="E632" s="1412" t="s">
        <v>1489</v>
      </c>
      <c r="F632" s="1765" t="s">
        <v>1531</v>
      </c>
      <c r="G632" s="1414" t="s">
        <v>16</v>
      </c>
      <c r="H632" s="1415"/>
      <c r="I632" s="1416"/>
      <c r="J632" s="1412"/>
      <c r="K632" s="3913">
        <v>1</v>
      </c>
      <c r="L632" s="4234"/>
      <c r="M632" s="2096"/>
      <c r="N632" s="2096"/>
      <c r="O632" s="1972"/>
      <c r="P632" s="2220"/>
    </row>
    <row r="633" spans="1:16" ht="22" customHeight="1" x14ac:dyDescent="0.35">
      <c r="A633" s="5159"/>
      <c r="B633" s="5019"/>
      <c r="C633" s="5163"/>
      <c r="D633" s="5041"/>
      <c r="E633" s="1417" t="s">
        <v>1491</v>
      </c>
      <c r="F633" s="1768" t="s">
        <v>1532</v>
      </c>
      <c r="G633" s="1419" t="s">
        <v>16</v>
      </c>
      <c r="H633" s="1420"/>
      <c r="I633" s="1421" t="str">
        <f>F630&amp;" + "&amp;F631&amp;" - "&amp;F632</f>
        <v>4A + 4B - 4C</v>
      </c>
      <c r="J633" s="1417"/>
      <c r="K633" s="4106">
        <v>1</v>
      </c>
      <c r="L633" s="4237"/>
      <c r="M633" s="2099"/>
      <c r="N633" s="2099"/>
      <c r="O633" s="1975"/>
      <c r="P633" s="2223"/>
    </row>
    <row r="634" spans="1:16" ht="22" customHeight="1" x14ac:dyDescent="0.35">
      <c r="A634" s="5159"/>
      <c r="B634" s="5019"/>
      <c r="C634" s="5163"/>
      <c r="D634" s="5042" t="s">
        <v>1533</v>
      </c>
      <c r="E634" s="1386" t="s">
        <v>1485</v>
      </c>
      <c r="F634" s="1767" t="s">
        <v>1534</v>
      </c>
      <c r="G634" s="1388" t="s">
        <v>16</v>
      </c>
      <c r="H634" s="1385"/>
      <c r="I634" s="1389"/>
      <c r="J634" s="1386"/>
      <c r="K634" s="4020">
        <v>1</v>
      </c>
      <c r="L634" s="4236"/>
      <c r="M634" s="2098"/>
      <c r="N634" s="2098"/>
      <c r="O634" s="1974"/>
      <c r="P634" s="2222"/>
    </row>
    <row r="635" spans="1:16" ht="22" customHeight="1" x14ac:dyDescent="0.35">
      <c r="A635" s="5159"/>
      <c r="B635" s="5019"/>
      <c r="C635" s="5163"/>
      <c r="D635" s="5040"/>
      <c r="E635" s="1412" t="s">
        <v>1487</v>
      </c>
      <c r="F635" s="1765" t="s">
        <v>1535</v>
      </c>
      <c r="G635" s="1414" t="s">
        <v>16</v>
      </c>
      <c r="H635" s="1415"/>
      <c r="I635" s="1416"/>
      <c r="J635" s="1412"/>
      <c r="K635" s="3913">
        <v>1</v>
      </c>
      <c r="L635" s="4234"/>
      <c r="M635" s="2096"/>
      <c r="N635" s="2096"/>
      <c r="O635" s="1972"/>
      <c r="P635" s="2220"/>
    </row>
    <row r="636" spans="1:16" ht="22" customHeight="1" x14ac:dyDescent="0.35">
      <c r="A636" s="5159"/>
      <c r="B636" s="5019"/>
      <c r="C636" s="5163"/>
      <c r="D636" s="5040"/>
      <c r="E636" s="1412" t="s">
        <v>1489</v>
      </c>
      <c r="F636" s="1765" t="s">
        <v>1536</v>
      </c>
      <c r="G636" s="1414" t="s">
        <v>16</v>
      </c>
      <c r="H636" s="1415"/>
      <c r="I636" s="1416"/>
      <c r="J636" s="1412"/>
      <c r="K636" s="3913">
        <v>1</v>
      </c>
      <c r="L636" s="4234"/>
      <c r="M636" s="2096"/>
      <c r="N636" s="2096"/>
      <c r="O636" s="1972"/>
      <c r="P636" s="2220"/>
    </row>
    <row r="637" spans="1:16" ht="22" customHeight="1" x14ac:dyDescent="0.35">
      <c r="A637" s="5159"/>
      <c r="B637" s="5019"/>
      <c r="C637" s="5163"/>
      <c r="D637" s="5041"/>
      <c r="E637" s="1417" t="s">
        <v>1491</v>
      </c>
      <c r="F637" s="1768" t="s">
        <v>1537</v>
      </c>
      <c r="G637" s="1419" t="s">
        <v>16</v>
      </c>
      <c r="H637" s="1420"/>
      <c r="I637" s="1421" t="str">
        <f>F634&amp;" + "&amp;F635&amp;" - "&amp;F636</f>
        <v>4E + 4F - 4G</v>
      </c>
      <c r="J637" s="1417"/>
      <c r="K637" s="4106">
        <v>1</v>
      </c>
      <c r="L637" s="4237"/>
      <c r="M637" s="2099"/>
      <c r="N637" s="2099"/>
      <c r="O637" s="1975"/>
      <c r="P637" s="2223"/>
    </row>
    <row r="638" spans="1:16" ht="22" customHeight="1" x14ac:dyDescent="0.35">
      <c r="A638" s="5159"/>
      <c r="B638" s="5019"/>
      <c r="C638" s="5163"/>
      <c r="D638" s="5042" t="s">
        <v>1538</v>
      </c>
      <c r="E638" s="1386" t="s">
        <v>1485</v>
      </c>
      <c r="F638" s="1767" t="s">
        <v>1539</v>
      </c>
      <c r="G638" s="1388" t="s">
        <v>16</v>
      </c>
      <c r="H638" s="1385"/>
      <c r="I638" s="1389"/>
      <c r="J638" s="1386"/>
      <c r="K638" s="4020">
        <v>1</v>
      </c>
      <c r="L638" s="4236"/>
      <c r="M638" s="2098"/>
      <c r="N638" s="2098"/>
      <c r="O638" s="1974"/>
      <c r="P638" s="2222"/>
    </row>
    <row r="639" spans="1:16" ht="22" customHeight="1" x14ac:dyDescent="0.35">
      <c r="A639" s="5159"/>
      <c r="B639" s="5019"/>
      <c r="C639" s="5163"/>
      <c r="D639" s="5040"/>
      <c r="E639" s="1412" t="s">
        <v>1487</v>
      </c>
      <c r="F639" s="1765" t="s">
        <v>1540</v>
      </c>
      <c r="G639" s="1414" t="s">
        <v>16</v>
      </c>
      <c r="H639" s="1415"/>
      <c r="I639" s="1416"/>
      <c r="J639" s="1412"/>
      <c r="K639" s="3913">
        <v>1</v>
      </c>
      <c r="L639" s="4234"/>
      <c r="M639" s="2096"/>
      <c r="N639" s="2096"/>
      <c r="O639" s="1972"/>
      <c r="P639" s="2220"/>
    </row>
    <row r="640" spans="1:16" ht="22" customHeight="1" x14ac:dyDescent="0.35">
      <c r="A640" s="5159"/>
      <c r="B640" s="5019"/>
      <c r="C640" s="5163"/>
      <c r="D640" s="5040"/>
      <c r="E640" s="1412" t="s">
        <v>1489</v>
      </c>
      <c r="F640" s="1765" t="s">
        <v>1541</v>
      </c>
      <c r="G640" s="1414" t="s">
        <v>16</v>
      </c>
      <c r="H640" s="1415"/>
      <c r="I640" s="1416"/>
      <c r="J640" s="1412"/>
      <c r="K640" s="3913">
        <v>1</v>
      </c>
      <c r="L640" s="4234"/>
      <c r="M640" s="2096"/>
      <c r="N640" s="2096"/>
      <c r="O640" s="1972"/>
      <c r="P640" s="2220"/>
    </row>
    <row r="641" spans="1:16" ht="22" customHeight="1" x14ac:dyDescent="0.35">
      <c r="A641" s="5159"/>
      <c r="B641" s="5019"/>
      <c r="C641" s="5163"/>
      <c r="D641" s="5041"/>
      <c r="E641" s="1417" t="s">
        <v>1491</v>
      </c>
      <c r="F641" s="1768" t="s">
        <v>1542</v>
      </c>
      <c r="G641" s="1419" t="s">
        <v>16</v>
      </c>
      <c r="H641" s="1420"/>
      <c r="I641" s="1421" t="str">
        <f>F638&amp;" + "&amp;F639&amp;" - "&amp;F640</f>
        <v>4J + 4K - 4L</v>
      </c>
      <c r="J641" s="1417"/>
      <c r="K641" s="4106">
        <v>1</v>
      </c>
      <c r="L641" s="4237"/>
      <c r="M641" s="2099"/>
      <c r="N641" s="2099"/>
      <c r="O641" s="1975"/>
      <c r="P641" s="2223"/>
    </row>
    <row r="642" spans="1:16" ht="22" customHeight="1" x14ac:dyDescent="0.35">
      <c r="A642" s="5159"/>
      <c r="B642" s="5019"/>
      <c r="C642" s="5163"/>
      <c r="D642" s="5042" t="s">
        <v>1543</v>
      </c>
      <c r="E642" s="1386" t="s">
        <v>1485</v>
      </c>
      <c r="F642" s="1767" t="s">
        <v>1544</v>
      </c>
      <c r="G642" s="1388" t="s">
        <v>16</v>
      </c>
      <c r="H642" s="1385"/>
      <c r="I642" s="1389"/>
      <c r="J642" s="1386"/>
      <c r="K642" s="4020">
        <v>1</v>
      </c>
      <c r="L642" s="4236"/>
      <c r="M642" s="2098"/>
      <c r="N642" s="2098"/>
      <c r="O642" s="1974"/>
      <c r="P642" s="2222"/>
    </row>
    <row r="643" spans="1:16" ht="22" customHeight="1" x14ac:dyDescent="0.35">
      <c r="A643" s="5159"/>
      <c r="B643" s="5019"/>
      <c r="C643" s="5163"/>
      <c r="D643" s="5040"/>
      <c r="E643" s="1412" t="s">
        <v>1487</v>
      </c>
      <c r="F643" s="1765" t="s">
        <v>1545</v>
      </c>
      <c r="G643" s="1414" t="s">
        <v>16</v>
      </c>
      <c r="H643" s="1415"/>
      <c r="I643" s="1416"/>
      <c r="J643" s="1412"/>
      <c r="K643" s="3913">
        <v>1</v>
      </c>
      <c r="L643" s="4234"/>
      <c r="M643" s="2096"/>
      <c r="N643" s="2096"/>
      <c r="O643" s="1972"/>
      <c r="P643" s="2220"/>
    </row>
    <row r="644" spans="1:16" ht="22" customHeight="1" x14ac:dyDescent="0.35">
      <c r="A644" s="5159"/>
      <c r="B644" s="5019"/>
      <c r="C644" s="5163"/>
      <c r="D644" s="5040"/>
      <c r="E644" s="1412" t="s">
        <v>1489</v>
      </c>
      <c r="F644" s="1765" t="s">
        <v>1546</v>
      </c>
      <c r="G644" s="1414" t="s">
        <v>16</v>
      </c>
      <c r="H644" s="1415"/>
      <c r="I644" s="1416"/>
      <c r="J644" s="1412"/>
      <c r="K644" s="3913">
        <v>1</v>
      </c>
      <c r="L644" s="4234"/>
      <c r="M644" s="2096"/>
      <c r="N644" s="2096"/>
      <c r="O644" s="1972"/>
      <c r="P644" s="2220"/>
    </row>
    <row r="645" spans="1:16" ht="22" customHeight="1" x14ac:dyDescent="0.35">
      <c r="A645" s="5159"/>
      <c r="B645" s="5019"/>
      <c r="C645" s="5163"/>
      <c r="D645" s="5041"/>
      <c r="E645" s="1417" t="s">
        <v>1491</v>
      </c>
      <c r="F645" s="1768" t="s">
        <v>1547</v>
      </c>
      <c r="G645" s="1419" t="s">
        <v>16</v>
      </c>
      <c r="H645" s="1420"/>
      <c r="I645" s="1421" t="str">
        <f>F642&amp;" + "&amp;F643&amp;" - "&amp;F644</f>
        <v>4N + 4P - 4R</v>
      </c>
      <c r="J645" s="1417"/>
      <c r="K645" s="4106">
        <v>1</v>
      </c>
      <c r="L645" s="4237"/>
      <c r="M645" s="2099"/>
      <c r="N645" s="2099"/>
      <c r="O645" s="1975"/>
      <c r="P645" s="2223"/>
    </row>
    <row r="646" spans="1:16" ht="22" customHeight="1" x14ac:dyDescent="0.35">
      <c r="A646" s="5159"/>
      <c r="B646" s="5019"/>
      <c r="C646" s="5163"/>
      <c r="D646" s="5042" t="s">
        <v>1548</v>
      </c>
      <c r="E646" s="1386" t="s">
        <v>1485</v>
      </c>
      <c r="F646" s="1767" t="s">
        <v>1549</v>
      </c>
      <c r="G646" s="1388" t="s">
        <v>16</v>
      </c>
      <c r="H646" s="1385"/>
      <c r="I646" s="1389"/>
      <c r="J646" s="1386"/>
      <c r="K646" s="4020">
        <v>1</v>
      </c>
      <c r="L646" s="4236"/>
      <c r="M646" s="2098"/>
      <c r="N646" s="2098"/>
      <c r="O646" s="1974"/>
      <c r="P646" s="2222"/>
    </row>
    <row r="647" spans="1:16" ht="22" customHeight="1" x14ac:dyDescent="0.35">
      <c r="A647" s="5159"/>
      <c r="B647" s="5019"/>
      <c r="C647" s="5163"/>
      <c r="D647" s="5040"/>
      <c r="E647" s="1412" t="s">
        <v>1487</v>
      </c>
      <c r="F647" s="1765" t="s">
        <v>1550</v>
      </c>
      <c r="G647" s="1414" t="s">
        <v>16</v>
      </c>
      <c r="H647" s="1415"/>
      <c r="I647" s="1416"/>
      <c r="J647" s="1412"/>
      <c r="K647" s="3913">
        <v>1</v>
      </c>
      <c r="L647" s="4234"/>
      <c r="M647" s="2096"/>
      <c r="N647" s="2096"/>
      <c r="O647" s="1972"/>
      <c r="P647" s="2220"/>
    </row>
    <row r="648" spans="1:16" ht="22" customHeight="1" x14ac:dyDescent="0.35">
      <c r="A648" s="5159"/>
      <c r="B648" s="5019"/>
      <c r="C648" s="5163"/>
      <c r="D648" s="5040"/>
      <c r="E648" s="1412" t="s">
        <v>1489</v>
      </c>
      <c r="F648" s="1765" t="s">
        <v>1551</v>
      </c>
      <c r="G648" s="1414" t="s">
        <v>16</v>
      </c>
      <c r="H648" s="1415"/>
      <c r="I648" s="1416"/>
      <c r="J648" s="1412"/>
      <c r="K648" s="3913">
        <v>1</v>
      </c>
      <c r="L648" s="4234"/>
      <c r="M648" s="2096"/>
      <c r="N648" s="2096"/>
      <c r="O648" s="1972"/>
      <c r="P648" s="2220"/>
    </row>
    <row r="649" spans="1:16" ht="22" customHeight="1" x14ac:dyDescent="0.35">
      <c r="A649" s="5159"/>
      <c r="B649" s="5019"/>
      <c r="C649" s="5163"/>
      <c r="D649" s="5041"/>
      <c r="E649" s="1417" t="s">
        <v>1491</v>
      </c>
      <c r="F649" s="1768" t="s">
        <v>1552</v>
      </c>
      <c r="G649" s="1419" t="s">
        <v>16</v>
      </c>
      <c r="H649" s="1420"/>
      <c r="I649" s="1421" t="str">
        <f>F646&amp;" + "&amp;F647&amp;" - "&amp;F648</f>
        <v>4T + 4U - 4V</v>
      </c>
      <c r="J649" s="1417"/>
      <c r="K649" s="4106">
        <v>1</v>
      </c>
      <c r="L649" s="4237"/>
      <c r="M649" s="2099"/>
      <c r="N649" s="2099"/>
      <c r="O649" s="1975"/>
      <c r="P649" s="2223"/>
    </row>
    <row r="650" spans="1:16" ht="22" customHeight="1" x14ac:dyDescent="0.35">
      <c r="A650" s="5159"/>
      <c r="B650" s="5019"/>
      <c r="C650" s="5163"/>
      <c r="D650" s="5042" t="s">
        <v>1553</v>
      </c>
      <c r="E650" s="1386" t="s">
        <v>1485</v>
      </c>
      <c r="F650" s="1767" t="s">
        <v>1554</v>
      </c>
      <c r="G650" s="1388" t="s">
        <v>16</v>
      </c>
      <c r="H650" s="1385"/>
      <c r="I650" s="1389"/>
      <c r="J650" s="1386"/>
      <c r="K650" s="4020">
        <v>1</v>
      </c>
      <c r="L650" s="4236"/>
      <c r="M650" s="2098"/>
      <c r="N650" s="2098"/>
      <c r="O650" s="1974"/>
      <c r="P650" s="2222"/>
    </row>
    <row r="651" spans="1:16" ht="22" customHeight="1" x14ac:dyDescent="0.35">
      <c r="A651" s="5159"/>
      <c r="B651" s="5019"/>
      <c r="C651" s="5163"/>
      <c r="D651" s="5040"/>
      <c r="E651" s="1412" t="s">
        <v>1487</v>
      </c>
      <c r="F651" s="1765" t="s">
        <v>1555</v>
      </c>
      <c r="G651" s="1414" t="s">
        <v>16</v>
      </c>
      <c r="H651" s="1415"/>
      <c r="I651" s="1416"/>
      <c r="J651" s="1412"/>
      <c r="K651" s="3913">
        <v>1</v>
      </c>
      <c r="L651" s="4234"/>
      <c r="M651" s="2096"/>
      <c r="N651" s="2096"/>
      <c r="O651" s="1972"/>
      <c r="P651" s="2220"/>
    </row>
    <row r="652" spans="1:16" ht="22" customHeight="1" x14ac:dyDescent="0.35">
      <c r="A652" s="5159"/>
      <c r="B652" s="5019"/>
      <c r="C652" s="5163"/>
      <c r="D652" s="5040"/>
      <c r="E652" s="1412" t="s">
        <v>1489</v>
      </c>
      <c r="F652" s="1765" t="s">
        <v>1556</v>
      </c>
      <c r="G652" s="1414" t="s">
        <v>16</v>
      </c>
      <c r="H652" s="1415"/>
      <c r="I652" s="1416"/>
      <c r="J652" s="1412"/>
      <c r="K652" s="3913">
        <v>1</v>
      </c>
      <c r="L652" s="4234"/>
      <c r="M652" s="2096"/>
      <c r="N652" s="2096"/>
      <c r="O652" s="1972"/>
      <c r="P652" s="2220"/>
    </row>
    <row r="653" spans="1:16" ht="22" customHeight="1" x14ac:dyDescent="0.35">
      <c r="A653" s="5159"/>
      <c r="B653" s="5019"/>
      <c r="C653" s="5163"/>
      <c r="D653" s="5041"/>
      <c r="E653" s="1417" t="s">
        <v>1491</v>
      </c>
      <c r="F653" s="1768" t="s">
        <v>1557</v>
      </c>
      <c r="G653" s="1419" t="s">
        <v>16</v>
      </c>
      <c r="H653" s="1420"/>
      <c r="I653" s="1421" t="str">
        <f>F650&amp;" + "&amp;F651&amp;" - "&amp;F652</f>
        <v>4X + 4Y - 4Z</v>
      </c>
      <c r="J653" s="1417"/>
      <c r="K653" s="4106">
        <v>1</v>
      </c>
      <c r="L653" s="4237"/>
      <c r="M653" s="2099"/>
      <c r="N653" s="2099"/>
      <c r="O653" s="1975"/>
      <c r="P653" s="2223"/>
    </row>
    <row r="654" spans="1:16" ht="22" customHeight="1" x14ac:dyDescent="0.35">
      <c r="A654" s="5159"/>
      <c r="B654" s="5019"/>
      <c r="C654" s="5163"/>
      <c r="D654" s="5042" t="s">
        <v>1558</v>
      </c>
      <c r="E654" s="1386" t="s">
        <v>1485</v>
      </c>
      <c r="F654" s="1767" t="s">
        <v>1559</v>
      </c>
      <c r="G654" s="1388" t="s">
        <v>16</v>
      </c>
      <c r="H654" s="1385"/>
      <c r="I654" s="1389"/>
      <c r="J654" s="1386"/>
      <c r="K654" s="4020">
        <v>1</v>
      </c>
      <c r="L654" s="4236"/>
      <c r="M654" s="2098"/>
      <c r="N654" s="2098"/>
      <c r="O654" s="1974"/>
      <c r="P654" s="2222"/>
    </row>
    <row r="655" spans="1:16" ht="22" customHeight="1" x14ac:dyDescent="0.35">
      <c r="A655" s="5159"/>
      <c r="B655" s="5019"/>
      <c r="C655" s="5163"/>
      <c r="D655" s="5040"/>
      <c r="E655" s="1412" t="s">
        <v>1487</v>
      </c>
      <c r="F655" s="1765" t="s">
        <v>1560</v>
      </c>
      <c r="G655" s="1414" t="s">
        <v>16</v>
      </c>
      <c r="H655" s="1415"/>
      <c r="I655" s="1416"/>
      <c r="J655" s="1412"/>
      <c r="K655" s="3913">
        <v>1</v>
      </c>
      <c r="L655" s="4234"/>
      <c r="M655" s="2096"/>
      <c r="N655" s="2096"/>
      <c r="O655" s="1972"/>
      <c r="P655" s="2220"/>
    </row>
    <row r="656" spans="1:16" ht="22" customHeight="1" x14ac:dyDescent="0.35">
      <c r="A656" s="5159"/>
      <c r="B656" s="5019"/>
      <c r="C656" s="5163"/>
      <c r="D656" s="5040"/>
      <c r="E656" s="1412" t="s">
        <v>1489</v>
      </c>
      <c r="F656" s="1765" t="s">
        <v>1561</v>
      </c>
      <c r="G656" s="1414" t="s">
        <v>16</v>
      </c>
      <c r="H656" s="1415"/>
      <c r="I656" s="1416"/>
      <c r="J656" s="1412"/>
      <c r="K656" s="3913">
        <v>1</v>
      </c>
      <c r="L656" s="4234"/>
      <c r="M656" s="2096"/>
      <c r="N656" s="2096"/>
      <c r="O656" s="1972"/>
      <c r="P656" s="2220"/>
    </row>
    <row r="657" spans="1:16" ht="22" customHeight="1" x14ac:dyDescent="0.35">
      <c r="A657" s="5159"/>
      <c r="B657" s="5019"/>
      <c r="C657" s="5163"/>
      <c r="D657" s="5041"/>
      <c r="E657" s="1417" t="s">
        <v>1491</v>
      </c>
      <c r="F657" s="1768" t="s">
        <v>1562</v>
      </c>
      <c r="G657" s="1419" t="s">
        <v>16</v>
      </c>
      <c r="H657" s="1420"/>
      <c r="I657" s="1421" t="str">
        <f>F654&amp;" + "&amp;F655&amp;" - "&amp;F656</f>
        <v>5B + 5C - 5D</v>
      </c>
      <c r="J657" s="1417"/>
      <c r="K657" s="4106">
        <v>1</v>
      </c>
      <c r="L657" s="4237"/>
      <c r="M657" s="2099"/>
      <c r="N657" s="2099"/>
      <c r="O657" s="1975"/>
      <c r="P657" s="2223"/>
    </row>
    <row r="658" spans="1:16" ht="22" customHeight="1" x14ac:dyDescent="0.35">
      <c r="A658" s="5159"/>
      <c r="B658" s="5019"/>
      <c r="C658" s="5163"/>
      <c r="D658" s="5042" t="s">
        <v>1563</v>
      </c>
      <c r="E658" s="1386" t="s">
        <v>1485</v>
      </c>
      <c r="F658" s="1767" t="s">
        <v>1564</v>
      </c>
      <c r="G658" s="1388" t="s">
        <v>16</v>
      </c>
      <c r="H658" s="1385"/>
      <c r="I658" s="1389"/>
      <c r="J658" s="1386"/>
      <c r="K658" s="4020">
        <v>1</v>
      </c>
      <c r="L658" s="4236"/>
      <c r="M658" s="2098"/>
      <c r="N658" s="2098"/>
      <c r="O658" s="1974"/>
      <c r="P658" s="2222"/>
    </row>
    <row r="659" spans="1:16" ht="22" customHeight="1" x14ac:dyDescent="0.35">
      <c r="A659" s="5159"/>
      <c r="B659" s="5019"/>
      <c r="C659" s="5163"/>
      <c r="D659" s="5040"/>
      <c r="E659" s="1412" t="s">
        <v>1487</v>
      </c>
      <c r="F659" s="1765" t="s">
        <v>1565</v>
      </c>
      <c r="G659" s="1414" t="s">
        <v>16</v>
      </c>
      <c r="H659" s="1415"/>
      <c r="I659" s="1416"/>
      <c r="J659" s="1412"/>
      <c r="K659" s="3913">
        <v>1</v>
      </c>
      <c r="L659" s="4234"/>
      <c r="M659" s="2096"/>
      <c r="N659" s="2096"/>
      <c r="O659" s="1972"/>
      <c r="P659" s="2220"/>
    </row>
    <row r="660" spans="1:16" ht="22" customHeight="1" x14ac:dyDescent="0.35">
      <c r="A660" s="5159"/>
      <c r="B660" s="5019"/>
      <c r="C660" s="5163"/>
      <c r="D660" s="5040"/>
      <c r="E660" s="1412" t="s">
        <v>1489</v>
      </c>
      <c r="F660" s="1765" t="s">
        <v>1566</v>
      </c>
      <c r="G660" s="1414" t="s">
        <v>16</v>
      </c>
      <c r="H660" s="1415"/>
      <c r="I660" s="1416"/>
      <c r="J660" s="1412"/>
      <c r="K660" s="3913">
        <v>1</v>
      </c>
      <c r="L660" s="4234"/>
      <c r="M660" s="2096"/>
      <c r="N660" s="2096"/>
      <c r="O660" s="1972"/>
      <c r="P660" s="2220"/>
    </row>
    <row r="661" spans="1:16" ht="22" customHeight="1" x14ac:dyDescent="0.35">
      <c r="A661" s="5159"/>
      <c r="B661" s="5019"/>
      <c r="C661" s="5163"/>
      <c r="D661" s="5041"/>
      <c r="E661" s="1417" t="s">
        <v>1491</v>
      </c>
      <c r="F661" s="1768" t="s">
        <v>1567</v>
      </c>
      <c r="G661" s="1419" t="s">
        <v>16</v>
      </c>
      <c r="H661" s="1420"/>
      <c r="I661" s="1421" t="str">
        <f>F658&amp;" + "&amp;F659&amp;" - "&amp;F660</f>
        <v>5F + 5H - 5J</v>
      </c>
      <c r="J661" s="1417"/>
      <c r="K661" s="4106">
        <v>1</v>
      </c>
      <c r="L661" s="4237"/>
      <c r="M661" s="2099"/>
      <c r="N661" s="2099"/>
      <c r="O661" s="1975"/>
      <c r="P661" s="2223"/>
    </row>
    <row r="662" spans="1:16" ht="22" customHeight="1" x14ac:dyDescent="0.35">
      <c r="A662" s="5159"/>
      <c r="B662" s="5019"/>
      <c r="C662" s="5163"/>
      <c r="D662" s="5042" t="s">
        <v>1568</v>
      </c>
      <c r="E662" s="1386" t="s">
        <v>1485</v>
      </c>
      <c r="F662" s="1767" t="s">
        <v>1569</v>
      </c>
      <c r="G662" s="1388" t="s">
        <v>16</v>
      </c>
      <c r="H662" s="1385"/>
      <c r="I662" s="1389"/>
      <c r="J662" s="1386"/>
      <c r="K662" s="4020">
        <v>1</v>
      </c>
      <c r="L662" s="4236"/>
      <c r="M662" s="2098"/>
      <c r="N662" s="2098"/>
      <c r="O662" s="1974"/>
      <c r="P662" s="2222"/>
    </row>
    <row r="663" spans="1:16" ht="22" customHeight="1" x14ac:dyDescent="0.35">
      <c r="A663" s="5159"/>
      <c r="B663" s="5019"/>
      <c r="C663" s="5163"/>
      <c r="D663" s="5040"/>
      <c r="E663" s="1412" t="s">
        <v>1487</v>
      </c>
      <c r="F663" s="1765" t="s">
        <v>1570</v>
      </c>
      <c r="G663" s="1414" t="s">
        <v>16</v>
      </c>
      <c r="H663" s="1415"/>
      <c r="I663" s="1416"/>
      <c r="J663" s="1412"/>
      <c r="K663" s="3913">
        <v>1</v>
      </c>
      <c r="L663" s="4234"/>
      <c r="M663" s="2096"/>
      <c r="N663" s="2096"/>
      <c r="O663" s="1972"/>
      <c r="P663" s="2220"/>
    </row>
    <row r="664" spans="1:16" ht="22" customHeight="1" x14ac:dyDescent="0.35">
      <c r="A664" s="5159"/>
      <c r="B664" s="5019"/>
      <c r="C664" s="5163"/>
      <c r="D664" s="5040"/>
      <c r="E664" s="1412" t="s">
        <v>1489</v>
      </c>
      <c r="F664" s="1765" t="s">
        <v>1571</v>
      </c>
      <c r="G664" s="1414" t="s">
        <v>16</v>
      </c>
      <c r="H664" s="1415"/>
      <c r="I664" s="1416"/>
      <c r="J664" s="1412"/>
      <c r="K664" s="3913">
        <v>1</v>
      </c>
      <c r="L664" s="4234"/>
      <c r="M664" s="2096"/>
      <c r="N664" s="2096"/>
      <c r="O664" s="1972"/>
      <c r="P664" s="2220"/>
    </row>
    <row r="665" spans="1:16" ht="22" customHeight="1" x14ac:dyDescent="0.35">
      <c r="A665" s="5159"/>
      <c r="B665" s="5019"/>
      <c r="C665" s="5163"/>
      <c r="D665" s="5041"/>
      <c r="E665" s="1417" t="s">
        <v>1491</v>
      </c>
      <c r="F665" s="1768" t="s">
        <v>1572</v>
      </c>
      <c r="G665" s="1419" t="s">
        <v>16</v>
      </c>
      <c r="H665" s="1420"/>
      <c r="I665" s="1421" t="str">
        <f>F662&amp;" + "&amp;F663&amp;" - "&amp;F664</f>
        <v>EO + EP - EQ</v>
      </c>
      <c r="J665" s="1417"/>
      <c r="K665" s="4106">
        <v>1</v>
      </c>
      <c r="L665" s="4237"/>
      <c r="M665" s="2099"/>
      <c r="N665" s="2099"/>
      <c r="O665" s="1975"/>
      <c r="P665" s="2223"/>
    </row>
    <row r="666" spans="1:16" ht="22" customHeight="1" x14ac:dyDescent="0.35">
      <c r="A666" s="5159"/>
      <c r="B666" s="5019"/>
      <c r="C666" s="5163"/>
      <c r="D666" s="5042" t="s">
        <v>1573</v>
      </c>
      <c r="E666" s="1386" t="s">
        <v>1485</v>
      </c>
      <c r="F666" s="1767" t="s">
        <v>1574</v>
      </c>
      <c r="G666" s="1388" t="s">
        <v>16</v>
      </c>
      <c r="H666" s="1385"/>
      <c r="I666" s="1389"/>
      <c r="J666" s="1386"/>
      <c r="K666" s="4020">
        <v>1</v>
      </c>
      <c r="L666" s="4236"/>
      <c r="M666" s="2098"/>
      <c r="N666" s="2098"/>
      <c r="O666" s="1974"/>
      <c r="P666" s="2222"/>
    </row>
    <row r="667" spans="1:16" ht="22" customHeight="1" x14ac:dyDescent="0.35">
      <c r="A667" s="5159"/>
      <c r="B667" s="5019"/>
      <c r="C667" s="5163"/>
      <c r="D667" s="5040"/>
      <c r="E667" s="1412" t="s">
        <v>1487</v>
      </c>
      <c r="F667" s="1765" t="s">
        <v>1575</v>
      </c>
      <c r="G667" s="1414" t="s">
        <v>16</v>
      </c>
      <c r="H667" s="1415"/>
      <c r="I667" s="1416"/>
      <c r="J667" s="1412"/>
      <c r="K667" s="3913">
        <v>1</v>
      </c>
      <c r="L667" s="4234"/>
      <c r="M667" s="2096"/>
      <c r="N667" s="2096"/>
      <c r="O667" s="1972"/>
      <c r="P667" s="2220"/>
    </row>
    <row r="668" spans="1:16" ht="22" customHeight="1" x14ac:dyDescent="0.35">
      <c r="A668" s="5159"/>
      <c r="B668" s="5019"/>
      <c r="C668" s="5163"/>
      <c r="D668" s="5040"/>
      <c r="E668" s="1412" t="s">
        <v>1489</v>
      </c>
      <c r="F668" s="1765" t="s">
        <v>1576</v>
      </c>
      <c r="G668" s="1414" t="s">
        <v>16</v>
      </c>
      <c r="H668" s="1415"/>
      <c r="I668" s="1416"/>
      <c r="J668" s="1412"/>
      <c r="K668" s="3913">
        <v>1</v>
      </c>
      <c r="L668" s="4234"/>
      <c r="M668" s="2096"/>
      <c r="N668" s="2096"/>
      <c r="O668" s="1972"/>
      <c r="P668" s="2220"/>
    </row>
    <row r="669" spans="1:16" ht="22" customHeight="1" x14ac:dyDescent="0.35">
      <c r="A669" s="5159"/>
      <c r="B669" s="5019"/>
      <c r="C669" s="5163"/>
      <c r="D669" s="5041"/>
      <c r="E669" s="1417" t="s">
        <v>1491</v>
      </c>
      <c r="F669" s="1768" t="s">
        <v>1577</v>
      </c>
      <c r="G669" s="1419" t="s">
        <v>16</v>
      </c>
      <c r="H669" s="1420"/>
      <c r="I669" s="1421" t="str">
        <f>F666&amp;" + "&amp;F667&amp;" - "&amp;F668</f>
        <v>5R + 5S - 5T</v>
      </c>
      <c r="J669" s="1417"/>
      <c r="K669" s="4106">
        <v>1</v>
      </c>
      <c r="L669" s="4237"/>
      <c r="M669" s="2099"/>
      <c r="N669" s="2099"/>
      <c r="O669" s="1975"/>
      <c r="P669" s="2223"/>
    </row>
    <row r="670" spans="1:16" ht="22" customHeight="1" x14ac:dyDescent="0.35">
      <c r="A670" s="5159"/>
      <c r="B670" s="5019"/>
      <c r="C670" s="5163"/>
      <c r="D670" s="5042" t="s">
        <v>1578</v>
      </c>
      <c r="E670" s="1386" t="s">
        <v>1485</v>
      </c>
      <c r="F670" s="1767" t="s">
        <v>1579</v>
      </c>
      <c r="G670" s="1388" t="s">
        <v>16</v>
      </c>
      <c r="H670" s="1385"/>
      <c r="I670" s="1389"/>
      <c r="J670" s="1386"/>
      <c r="K670" s="4020">
        <v>1</v>
      </c>
      <c r="L670" s="4236"/>
      <c r="M670" s="2098"/>
      <c r="N670" s="2098"/>
      <c r="O670" s="1974"/>
      <c r="P670" s="2222"/>
    </row>
    <row r="671" spans="1:16" ht="22" customHeight="1" x14ac:dyDescent="0.35">
      <c r="A671" s="5159"/>
      <c r="B671" s="5019"/>
      <c r="C671" s="5163"/>
      <c r="D671" s="5040"/>
      <c r="E671" s="1412" t="s">
        <v>1487</v>
      </c>
      <c r="F671" s="1765" t="s">
        <v>1580</v>
      </c>
      <c r="G671" s="1414" t="s">
        <v>16</v>
      </c>
      <c r="H671" s="1415"/>
      <c r="I671" s="1416"/>
      <c r="J671" s="1412"/>
      <c r="K671" s="3913">
        <v>1</v>
      </c>
      <c r="L671" s="4234"/>
      <c r="M671" s="2096"/>
      <c r="N671" s="2096"/>
      <c r="O671" s="1972"/>
      <c r="P671" s="2220"/>
    </row>
    <row r="672" spans="1:16" ht="22" customHeight="1" x14ac:dyDescent="0.35">
      <c r="A672" s="5159"/>
      <c r="B672" s="5019"/>
      <c r="C672" s="5163"/>
      <c r="D672" s="5040"/>
      <c r="E672" s="1412" t="s">
        <v>1489</v>
      </c>
      <c r="F672" s="1765" t="s">
        <v>1581</v>
      </c>
      <c r="G672" s="1414" t="s">
        <v>16</v>
      </c>
      <c r="H672" s="1415"/>
      <c r="I672" s="1416"/>
      <c r="J672" s="1412"/>
      <c r="K672" s="3913">
        <v>1</v>
      </c>
      <c r="L672" s="4234"/>
      <c r="M672" s="2096"/>
      <c r="N672" s="2096"/>
      <c r="O672" s="1972"/>
      <c r="P672" s="2220"/>
    </row>
    <row r="673" spans="1:16" ht="22" customHeight="1" x14ac:dyDescent="0.35">
      <c r="A673" s="5159"/>
      <c r="B673" s="5019"/>
      <c r="C673" s="5163"/>
      <c r="D673" s="5041"/>
      <c r="E673" s="1417" t="s">
        <v>1491</v>
      </c>
      <c r="F673" s="1768" t="s">
        <v>1582</v>
      </c>
      <c r="G673" s="1419" t="s">
        <v>16</v>
      </c>
      <c r="H673" s="1420"/>
      <c r="I673" s="1421" t="str">
        <f>F670&amp;" + "&amp;F671&amp;" - "&amp;F672</f>
        <v>5V + 5W - 5X</v>
      </c>
      <c r="J673" s="1417"/>
      <c r="K673" s="4106">
        <v>1</v>
      </c>
      <c r="L673" s="4237"/>
      <c r="M673" s="2099"/>
      <c r="N673" s="2099"/>
      <c r="O673" s="1975"/>
      <c r="P673" s="2223"/>
    </row>
    <row r="674" spans="1:16" ht="22" customHeight="1" x14ac:dyDescent="0.35">
      <c r="A674" s="5159"/>
      <c r="B674" s="5019"/>
      <c r="C674" s="5163"/>
      <c r="D674" s="5036" t="s">
        <v>1328</v>
      </c>
      <c r="E674" s="1396" t="s">
        <v>1485</v>
      </c>
      <c r="F674" s="1769" t="s">
        <v>1583</v>
      </c>
      <c r="G674" s="1398" t="s">
        <v>16</v>
      </c>
      <c r="H674" s="1399"/>
      <c r="I674" s="1400" t="str">
        <f>F630&amp;" + "&amp;F634&amp;" + "&amp;F638&amp;" + "&amp;F642&amp;" + "&amp;F646&amp;" + "&amp;F650&amp;" + "&amp;F654&amp;" + "&amp;F658&amp;" + "&amp;F662&amp;" + "&amp;F666&amp;" + "&amp;F670</f>
        <v>4A + 4E + 4J + 4N + 4T + 4X + 5B + 5F + EO + 5R + 5V</v>
      </c>
      <c r="J674" s="1396"/>
      <c r="K674" s="3932">
        <v>1</v>
      </c>
      <c r="L674" s="4238"/>
      <c r="M674" s="2100"/>
      <c r="N674" s="2100"/>
      <c r="O674" s="1976"/>
      <c r="P674" s="2224"/>
    </row>
    <row r="675" spans="1:16" ht="22" customHeight="1" x14ac:dyDescent="0.35">
      <c r="A675" s="5159"/>
      <c r="B675" s="5019"/>
      <c r="C675" s="5163"/>
      <c r="D675" s="5036"/>
      <c r="E675" s="1437" t="s">
        <v>1487</v>
      </c>
      <c r="F675" s="1770" t="s">
        <v>1584</v>
      </c>
      <c r="G675" s="1439" t="s">
        <v>16</v>
      </c>
      <c r="H675" s="1440"/>
      <c r="I675" s="1441" t="str">
        <f>F631&amp;" + "&amp;F635&amp;" + "&amp;F639&amp;" + "&amp;F643&amp;" + "&amp;F647&amp;" + "&amp;F651&amp;" + "&amp;F655&amp;" + "&amp;F659&amp;" + "&amp;F663&amp;" + "&amp;F667&amp;" + "&amp;F671</f>
        <v>4B + 4F + 4K + 4P + 4U + 4Y + 5C + 5H + EP + 5S + 5W</v>
      </c>
      <c r="J675" s="1437"/>
      <c r="K675" s="3913">
        <v>1</v>
      </c>
      <c r="L675" s="4239"/>
      <c r="M675" s="2101"/>
      <c r="N675" s="2101"/>
      <c r="O675" s="1977"/>
      <c r="P675" s="2225"/>
    </row>
    <row r="676" spans="1:16" ht="22" customHeight="1" x14ac:dyDescent="0.35">
      <c r="A676" s="5159"/>
      <c r="B676" s="5019"/>
      <c r="C676" s="5163"/>
      <c r="D676" s="5036"/>
      <c r="E676" s="1437" t="s">
        <v>1489</v>
      </c>
      <c r="F676" s="1770" t="s">
        <v>1585</v>
      </c>
      <c r="G676" s="1439" t="s">
        <v>16</v>
      </c>
      <c r="H676" s="1440"/>
      <c r="I676" s="1441" t="str">
        <f>F632&amp;" + "&amp;F636&amp;" + "&amp;F640&amp;" + "&amp;F644&amp;" + "&amp;F648&amp;" + "&amp;F652&amp;" + "&amp;F656&amp;" + "&amp;F660&amp;" + "&amp;F664&amp;" + "&amp;F668&amp;" + "&amp;F672</f>
        <v>4C + 4G + 4L + 4R + 4V + 4Z + 5D + 5J + EQ + 5T + 5X</v>
      </c>
      <c r="J676" s="1437"/>
      <c r="K676" s="3913">
        <v>1</v>
      </c>
      <c r="L676" s="4239"/>
      <c r="M676" s="2101"/>
      <c r="N676" s="2101"/>
      <c r="O676" s="1977"/>
      <c r="P676" s="2225"/>
    </row>
    <row r="677" spans="1:16" ht="22" customHeight="1" thickBot="1" x14ac:dyDescent="0.4">
      <c r="A677" s="5159"/>
      <c r="B677" s="5019"/>
      <c r="C677" s="5164"/>
      <c r="D677" s="5053"/>
      <c r="E677" s="1449" t="s">
        <v>1491</v>
      </c>
      <c r="F677" s="1771" t="s">
        <v>1586</v>
      </c>
      <c r="G677" s="1451" t="s">
        <v>16</v>
      </c>
      <c r="H677" s="1452"/>
      <c r="I677" s="1453" t="str">
        <f>F633&amp;" + "&amp;F637&amp;" + "&amp;F641&amp;" + "&amp;F645&amp;" + "&amp;F649&amp;" + "&amp;F653&amp;" + "&amp;F657&amp;" + "&amp;F661&amp;" + "&amp;F665&amp;" + "&amp;F669&amp;" + "&amp;F673</f>
        <v>4D + 4H + 4M + 4S + 4W + 5A + 5E + 5K + ER + 5U + 5Y</v>
      </c>
      <c r="J677" s="1449"/>
      <c r="K677" s="3925">
        <v>1</v>
      </c>
      <c r="L677" s="4240"/>
      <c r="M677" s="2102"/>
      <c r="N677" s="2102"/>
      <c r="O677" s="1978"/>
      <c r="P677" s="2226"/>
    </row>
    <row r="678" spans="1:16" ht="22" customHeight="1" x14ac:dyDescent="0.35">
      <c r="A678" s="5159"/>
      <c r="B678" s="5019"/>
      <c r="C678" s="5063" t="s">
        <v>1587</v>
      </c>
      <c r="D678" s="5042" t="s">
        <v>1588</v>
      </c>
      <c r="E678" s="1386" t="s">
        <v>1485</v>
      </c>
      <c r="F678" s="1767" t="s">
        <v>1589</v>
      </c>
      <c r="G678" s="1388" t="s">
        <v>16</v>
      </c>
      <c r="H678" s="1385"/>
      <c r="I678" s="1389"/>
      <c r="J678" s="1386"/>
      <c r="K678" s="4020">
        <v>1</v>
      </c>
      <c r="L678" s="4236"/>
      <c r="M678" s="2098"/>
      <c r="N678" s="2098"/>
      <c r="O678" s="1974"/>
      <c r="P678" s="2222"/>
    </row>
    <row r="679" spans="1:16" ht="22" customHeight="1" x14ac:dyDescent="0.35">
      <c r="A679" s="5159"/>
      <c r="B679" s="5019"/>
      <c r="C679" s="5064"/>
      <c r="D679" s="5040"/>
      <c r="E679" s="1412" t="s">
        <v>1487</v>
      </c>
      <c r="F679" s="1765" t="s">
        <v>1590</v>
      </c>
      <c r="G679" s="1414" t="s">
        <v>16</v>
      </c>
      <c r="H679" s="1415"/>
      <c r="I679" s="1416"/>
      <c r="J679" s="1412"/>
      <c r="K679" s="3913">
        <v>1</v>
      </c>
      <c r="L679" s="4234"/>
      <c r="M679" s="2096"/>
      <c r="N679" s="2096"/>
      <c r="O679" s="1972"/>
      <c r="P679" s="2220"/>
    </row>
    <row r="680" spans="1:16" ht="22" customHeight="1" x14ac:dyDescent="0.35">
      <c r="A680" s="5159"/>
      <c r="B680" s="5019"/>
      <c r="C680" s="5064"/>
      <c r="D680" s="5040"/>
      <c r="E680" s="1412" t="s">
        <v>1489</v>
      </c>
      <c r="F680" s="1765" t="s">
        <v>1591</v>
      </c>
      <c r="G680" s="1414" t="s">
        <v>16</v>
      </c>
      <c r="H680" s="1415"/>
      <c r="I680" s="1416"/>
      <c r="J680" s="1412"/>
      <c r="K680" s="3913">
        <v>1</v>
      </c>
      <c r="L680" s="4234"/>
      <c r="M680" s="2096"/>
      <c r="N680" s="2096"/>
      <c r="O680" s="1972"/>
      <c r="P680" s="2220"/>
    </row>
    <row r="681" spans="1:16" ht="22" customHeight="1" x14ac:dyDescent="0.35">
      <c r="A681" s="5159"/>
      <c r="B681" s="5019"/>
      <c r="C681" s="5064"/>
      <c r="D681" s="5041"/>
      <c r="E681" s="1417" t="s">
        <v>1491</v>
      </c>
      <c r="F681" s="1768" t="s">
        <v>1592</v>
      </c>
      <c r="G681" s="1419" t="s">
        <v>16</v>
      </c>
      <c r="H681" s="1420"/>
      <c r="I681" s="1421" t="str">
        <f>F678&amp;" + "&amp;F679&amp;" - "&amp;F680</f>
        <v>6A + 6B - 6C</v>
      </c>
      <c r="J681" s="1417"/>
      <c r="K681" s="4106">
        <v>1</v>
      </c>
      <c r="L681" s="4237"/>
      <c r="M681" s="2099"/>
      <c r="N681" s="2099"/>
      <c r="O681" s="1975"/>
      <c r="P681" s="2223"/>
    </row>
    <row r="682" spans="1:16" ht="22" customHeight="1" x14ac:dyDescent="0.35">
      <c r="A682" s="5159"/>
      <c r="B682" s="5019"/>
      <c r="C682" s="5064"/>
      <c r="D682" s="5042" t="s">
        <v>1593</v>
      </c>
      <c r="E682" s="1386" t="s">
        <v>1485</v>
      </c>
      <c r="F682" s="1767" t="s">
        <v>1594</v>
      </c>
      <c r="G682" s="1388" t="s">
        <v>16</v>
      </c>
      <c r="H682" s="1385"/>
      <c r="I682" s="1389"/>
      <c r="J682" s="1386"/>
      <c r="K682" s="4020">
        <v>1</v>
      </c>
      <c r="L682" s="4236"/>
      <c r="M682" s="2098"/>
      <c r="N682" s="2098"/>
      <c r="O682" s="1974"/>
      <c r="P682" s="2222"/>
    </row>
    <row r="683" spans="1:16" ht="22" customHeight="1" x14ac:dyDescent="0.35">
      <c r="A683" s="5159"/>
      <c r="B683" s="5019"/>
      <c r="C683" s="5064"/>
      <c r="D683" s="5040"/>
      <c r="E683" s="1412" t="s">
        <v>1487</v>
      </c>
      <c r="F683" s="1765" t="s">
        <v>1595</v>
      </c>
      <c r="G683" s="1414" t="s">
        <v>16</v>
      </c>
      <c r="H683" s="1415"/>
      <c r="I683" s="1416"/>
      <c r="J683" s="1412"/>
      <c r="K683" s="3913">
        <v>1</v>
      </c>
      <c r="L683" s="4234"/>
      <c r="M683" s="2096"/>
      <c r="N683" s="2096"/>
      <c r="O683" s="1972"/>
      <c r="P683" s="2220"/>
    </row>
    <row r="684" spans="1:16" ht="22" customHeight="1" x14ac:dyDescent="0.35">
      <c r="A684" s="5159"/>
      <c r="B684" s="5019"/>
      <c r="C684" s="5064"/>
      <c r="D684" s="5040"/>
      <c r="E684" s="1412" t="s">
        <v>1489</v>
      </c>
      <c r="F684" s="1765" t="s">
        <v>1596</v>
      </c>
      <c r="G684" s="1414" t="s">
        <v>16</v>
      </c>
      <c r="H684" s="1415"/>
      <c r="I684" s="1416"/>
      <c r="J684" s="1412"/>
      <c r="K684" s="3913">
        <v>1</v>
      </c>
      <c r="L684" s="4234"/>
      <c r="M684" s="2096"/>
      <c r="N684" s="2096"/>
      <c r="O684" s="1972"/>
      <c r="P684" s="2220"/>
    </row>
    <row r="685" spans="1:16" ht="22" customHeight="1" x14ac:dyDescent="0.35">
      <c r="A685" s="5159"/>
      <c r="B685" s="5019"/>
      <c r="C685" s="5064"/>
      <c r="D685" s="5041"/>
      <c r="E685" s="1417" t="s">
        <v>1491</v>
      </c>
      <c r="F685" s="1768" t="s">
        <v>1597</v>
      </c>
      <c r="G685" s="1419" t="s">
        <v>16</v>
      </c>
      <c r="H685" s="1420"/>
      <c r="I685" s="1421" t="str">
        <f>F682&amp;" + "&amp;F683&amp;" - "&amp;F684</f>
        <v>6E + 6F - 6G</v>
      </c>
      <c r="J685" s="1417"/>
      <c r="K685" s="4106">
        <v>1</v>
      </c>
      <c r="L685" s="4237"/>
      <c r="M685" s="2099"/>
      <c r="N685" s="2099"/>
      <c r="O685" s="1975"/>
      <c r="P685" s="2223"/>
    </row>
    <row r="686" spans="1:16" ht="22" customHeight="1" x14ac:dyDescent="0.35">
      <c r="A686" s="5159"/>
      <c r="B686" s="5019"/>
      <c r="C686" s="5064"/>
      <c r="D686" s="5042" t="s">
        <v>1598</v>
      </c>
      <c r="E686" s="1386" t="s">
        <v>1485</v>
      </c>
      <c r="F686" s="1767" t="s">
        <v>1599</v>
      </c>
      <c r="G686" s="1388" t="s">
        <v>16</v>
      </c>
      <c r="H686" s="1385"/>
      <c r="I686" s="1389"/>
      <c r="J686" s="1386"/>
      <c r="K686" s="4020">
        <v>1</v>
      </c>
      <c r="L686" s="4236"/>
      <c r="M686" s="2098"/>
      <c r="N686" s="2098"/>
      <c r="O686" s="1974"/>
      <c r="P686" s="2222"/>
    </row>
    <row r="687" spans="1:16" ht="22" customHeight="1" x14ac:dyDescent="0.35">
      <c r="A687" s="5159"/>
      <c r="B687" s="5019"/>
      <c r="C687" s="5064"/>
      <c r="D687" s="5040"/>
      <c r="E687" s="1412" t="s">
        <v>1487</v>
      </c>
      <c r="F687" s="1765" t="s">
        <v>1600</v>
      </c>
      <c r="G687" s="1414" t="s">
        <v>16</v>
      </c>
      <c r="H687" s="1415"/>
      <c r="I687" s="1416"/>
      <c r="J687" s="1412"/>
      <c r="K687" s="3913">
        <v>1</v>
      </c>
      <c r="L687" s="4234"/>
      <c r="M687" s="2096"/>
      <c r="N687" s="2096"/>
      <c r="O687" s="1972"/>
      <c r="P687" s="2220"/>
    </row>
    <row r="688" spans="1:16" ht="22" customHeight="1" x14ac:dyDescent="0.35">
      <c r="A688" s="5159"/>
      <c r="B688" s="5019"/>
      <c r="C688" s="5064"/>
      <c r="D688" s="5040"/>
      <c r="E688" s="1412" t="s">
        <v>1489</v>
      </c>
      <c r="F688" s="1765" t="s">
        <v>1601</v>
      </c>
      <c r="G688" s="1414" t="s">
        <v>16</v>
      </c>
      <c r="H688" s="1415"/>
      <c r="I688" s="1416"/>
      <c r="J688" s="1412"/>
      <c r="K688" s="3913">
        <v>1</v>
      </c>
      <c r="L688" s="4234"/>
      <c r="M688" s="2096"/>
      <c r="N688" s="2096"/>
      <c r="O688" s="1972"/>
      <c r="P688" s="2220"/>
    </row>
    <row r="689" spans="1:16" ht="22" customHeight="1" x14ac:dyDescent="0.35">
      <c r="A689" s="5159"/>
      <c r="B689" s="5019"/>
      <c r="C689" s="5064"/>
      <c r="D689" s="5041"/>
      <c r="E689" s="1417" t="s">
        <v>1491</v>
      </c>
      <c r="F689" s="1768" t="s">
        <v>1602</v>
      </c>
      <c r="G689" s="1419" t="s">
        <v>16</v>
      </c>
      <c r="H689" s="1420"/>
      <c r="I689" s="1421" t="str">
        <f>F686&amp;" + "&amp;F687&amp;" - "&amp;F688</f>
        <v>02 + 03 - 04</v>
      </c>
      <c r="J689" s="1417"/>
      <c r="K689" s="4106">
        <v>1</v>
      </c>
      <c r="L689" s="4237"/>
      <c r="M689" s="2099"/>
      <c r="N689" s="2099"/>
      <c r="O689" s="1975"/>
      <c r="P689" s="2223"/>
    </row>
    <row r="690" spans="1:16" ht="22" customHeight="1" x14ac:dyDescent="0.35">
      <c r="A690" s="5159"/>
      <c r="B690" s="5019"/>
      <c r="C690" s="5064"/>
      <c r="D690" s="5057" t="s">
        <v>1603</v>
      </c>
      <c r="E690" s="1386" t="s">
        <v>1485</v>
      </c>
      <c r="F690" s="1767" t="s">
        <v>1604</v>
      </c>
      <c r="G690" s="1388" t="s">
        <v>16</v>
      </c>
      <c r="H690" s="1385"/>
      <c r="I690" s="1389"/>
      <c r="J690" s="1386"/>
      <c r="K690" s="4020">
        <v>1</v>
      </c>
      <c r="L690" s="4236"/>
      <c r="M690" s="2098"/>
      <c r="N690" s="2098"/>
      <c r="O690" s="1974"/>
      <c r="P690" s="2222"/>
    </row>
    <row r="691" spans="1:16" ht="22" customHeight="1" x14ac:dyDescent="0.35">
      <c r="A691" s="5159"/>
      <c r="B691" s="5019"/>
      <c r="C691" s="5064"/>
      <c r="D691" s="5055"/>
      <c r="E691" s="1412" t="s">
        <v>1487</v>
      </c>
      <c r="F691" s="1765" t="s">
        <v>1605</v>
      </c>
      <c r="G691" s="1414" t="s">
        <v>16</v>
      </c>
      <c r="H691" s="1415"/>
      <c r="I691" s="1416"/>
      <c r="J691" s="1412"/>
      <c r="K691" s="3913">
        <v>1</v>
      </c>
      <c r="L691" s="4234"/>
      <c r="M691" s="2096"/>
      <c r="N691" s="2096"/>
      <c r="O691" s="1972"/>
      <c r="P691" s="2220"/>
    </row>
    <row r="692" spans="1:16" ht="22" customHeight="1" x14ac:dyDescent="0.35">
      <c r="A692" s="5159"/>
      <c r="B692" s="5019"/>
      <c r="C692" s="5064"/>
      <c r="D692" s="5055"/>
      <c r="E692" s="1412" t="s">
        <v>1489</v>
      </c>
      <c r="F692" s="1765" t="s">
        <v>1606</v>
      </c>
      <c r="G692" s="1414" t="s">
        <v>16</v>
      </c>
      <c r="H692" s="1415"/>
      <c r="I692" s="1416"/>
      <c r="J692" s="1412"/>
      <c r="K692" s="3913">
        <v>1</v>
      </c>
      <c r="L692" s="4234"/>
      <c r="M692" s="2096"/>
      <c r="N692" s="2096"/>
      <c r="O692" s="1972"/>
      <c r="P692" s="2220"/>
    </row>
    <row r="693" spans="1:16" ht="22" customHeight="1" x14ac:dyDescent="0.35">
      <c r="A693" s="5159"/>
      <c r="B693" s="5019"/>
      <c r="C693" s="5064"/>
      <c r="D693" s="5056"/>
      <c r="E693" s="1417" t="s">
        <v>1491</v>
      </c>
      <c r="F693" s="1768" t="s">
        <v>1607</v>
      </c>
      <c r="G693" s="1419" t="s">
        <v>16</v>
      </c>
      <c r="H693" s="1420"/>
      <c r="I693" s="1421" t="str">
        <f>F690&amp;" + "&amp;F691&amp;" - "&amp;F692</f>
        <v>9U + 9V - 9W</v>
      </c>
      <c r="J693" s="1417"/>
      <c r="K693" s="4106">
        <v>1</v>
      </c>
      <c r="L693" s="4237"/>
      <c r="M693" s="2099"/>
      <c r="N693" s="2099"/>
      <c r="O693" s="1975"/>
      <c r="P693" s="2223"/>
    </row>
    <row r="694" spans="1:16" ht="22" customHeight="1" x14ac:dyDescent="0.35">
      <c r="A694" s="5159"/>
      <c r="B694" s="5019"/>
      <c r="C694" s="5064"/>
      <c r="D694" s="5042" t="s">
        <v>1608</v>
      </c>
      <c r="E694" s="1386" t="s">
        <v>1485</v>
      </c>
      <c r="F694" s="1767" t="s">
        <v>1609</v>
      </c>
      <c r="G694" s="1388" t="s">
        <v>16</v>
      </c>
      <c r="H694" s="1385"/>
      <c r="I694" s="1389"/>
      <c r="J694" s="1386"/>
      <c r="K694" s="4020">
        <v>1</v>
      </c>
      <c r="L694" s="4236"/>
      <c r="M694" s="2098"/>
      <c r="N694" s="2098"/>
      <c r="O694" s="1974"/>
      <c r="P694" s="2222"/>
    </row>
    <row r="695" spans="1:16" ht="22" customHeight="1" x14ac:dyDescent="0.35">
      <c r="A695" s="5159"/>
      <c r="B695" s="5019"/>
      <c r="C695" s="5064"/>
      <c r="D695" s="5040"/>
      <c r="E695" s="1412" t="s">
        <v>1487</v>
      </c>
      <c r="F695" s="1765" t="s">
        <v>1610</v>
      </c>
      <c r="G695" s="1414" t="s">
        <v>16</v>
      </c>
      <c r="H695" s="1415"/>
      <c r="I695" s="1416"/>
      <c r="J695" s="1412"/>
      <c r="K695" s="3913">
        <v>1</v>
      </c>
      <c r="L695" s="4234"/>
      <c r="M695" s="2096"/>
      <c r="N695" s="2096"/>
      <c r="O695" s="1972"/>
      <c r="P695" s="2220"/>
    </row>
    <row r="696" spans="1:16" ht="22" customHeight="1" x14ac:dyDescent="0.35">
      <c r="A696" s="5159"/>
      <c r="B696" s="5019"/>
      <c r="C696" s="5064"/>
      <c r="D696" s="5040"/>
      <c r="E696" s="1412" t="s">
        <v>1489</v>
      </c>
      <c r="F696" s="1765" t="s">
        <v>1611</v>
      </c>
      <c r="G696" s="1414" t="s">
        <v>16</v>
      </c>
      <c r="H696" s="1415"/>
      <c r="I696" s="1416"/>
      <c r="J696" s="1412"/>
      <c r="K696" s="3913">
        <v>1</v>
      </c>
      <c r="L696" s="4234"/>
      <c r="M696" s="2096"/>
      <c r="N696" s="2096"/>
      <c r="O696" s="1972"/>
      <c r="P696" s="2220"/>
    </row>
    <row r="697" spans="1:16" ht="22" customHeight="1" x14ac:dyDescent="0.35">
      <c r="A697" s="5159"/>
      <c r="B697" s="5019"/>
      <c r="C697" s="5064"/>
      <c r="D697" s="5041"/>
      <c r="E697" s="1417" t="s">
        <v>1491</v>
      </c>
      <c r="F697" s="1768" t="s">
        <v>1612</v>
      </c>
      <c r="G697" s="1419" t="s">
        <v>16</v>
      </c>
      <c r="H697" s="1420"/>
      <c r="I697" s="1421" t="str">
        <f>F694&amp;" + "&amp;F695&amp;" - "&amp;F696</f>
        <v>06 + 07 - 08</v>
      </c>
      <c r="J697" s="1417"/>
      <c r="K697" s="4106">
        <v>1</v>
      </c>
      <c r="L697" s="4237"/>
      <c r="M697" s="2099"/>
      <c r="N697" s="2099"/>
      <c r="O697" s="1975"/>
      <c r="P697" s="2223"/>
    </row>
    <row r="698" spans="1:16" ht="22" customHeight="1" x14ac:dyDescent="0.35">
      <c r="A698" s="5159"/>
      <c r="B698" s="5019"/>
      <c r="C698" s="5064"/>
      <c r="D698" s="5042" t="s">
        <v>1613</v>
      </c>
      <c r="E698" s="1386" t="s">
        <v>1485</v>
      </c>
      <c r="F698" s="1767" t="s">
        <v>1614</v>
      </c>
      <c r="G698" s="1388" t="s">
        <v>16</v>
      </c>
      <c r="H698" s="1385"/>
      <c r="I698" s="1389"/>
      <c r="J698" s="1386"/>
      <c r="K698" s="4020">
        <v>1</v>
      </c>
      <c r="L698" s="4236"/>
      <c r="M698" s="2098"/>
      <c r="N698" s="2098"/>
      <c r="O698" s="1974"/>
      <c r="P698" s="2222"/>
    </row>
    <row r="699" spans="1:16" ht="22" customHeight="1" x14ac:dyDescent="0.35">
      <c r="A699" s="5159"/>
      <c r="B699" s="5019"/>
      <c r="C699" s="5064"/>
      <c r="D699" s="5040"/>
      <c r="E699" s="1412" t="s">
        <v>1487</v>
      </c>
      <c r="F699" s="1765" t="s">
        <v>1615</v>
      </c>
      <c r="G699" s="1414" t="s">
        <v>16</v>
      </c>
      <c r="H699" s="1415"/>
      <c r="I699" s="1416"/>
      <c r="J699" s="1412"/>
      <c r="K699" s="3913">
        <v>1</v>
      </c>
      <c r="L699" s="4234"/>
      <c r="M699" s="2096"/>
      <c r="N699" s="2096"/>
      <c r="O699" s="1972"/>
      <c r="P699" s="2220"/>
    </row>
    <row r="700" spans="1:16" ht="22" customHeight="1" x14ac:dyDescent="0.35">
      <c r="A700" s="5159"/>
      <c r="B700" s="5019"/>
      <c r="C700" s="5064"/>
      <c r="D700" s="5040"/>
      <c r="E700" s="1412" t="s">
        <v>1489</v>
      </c>
      <c r="F700" s="1765" t="s">
        <v>1616</v>
      </c>
      <c r="G700" s="1414" t="s">
        <v>16</v>
      </c>
      <c r="H700" s="1415"/>
      <c r="I700" s="1416"/>
      <c r="J700" s="1412"/>
      <c r="K700" s="3913">
        <v>1</v>
      </c>
      <c r="L700" s="4234"/>
      <c r="M700" s="2096"/>
      <c r="N700" s="2096"/>
      <c r="O700" s="1972"/>
      <c r="P700" s="2220"/>
    </row>
    <row r="701" spans="1:16" ht="22" customHeight="1" x14ac:dyDescent="0.35">
      <c r="A701" s="5159"/>
      <c r="B701" s="5019"/>
      <c r="C701" s="5064"/>
      <c r="D701" s="5041"/>
      <c r="E701" s="1417" t="s">
        <v>1491</v>
      </c>
      <c r="F701" s="1768" t="s">
        <v>1617</v>
      </c>
      <c r="G701" s="1419" t="s">
        <v>16</v>
      </c>
      <c r="H701" s="1420"/>
      <c r="I701" s="1421" t="str">
        <f>F698&amp;" + "&amp;F699&amp;" - "&amp;F700</f>
        <v>6N + 6P - 6R</v>
      </c>
      <c r="J701" s="1417"/>
      <c r="K701" s="4106">
        <v>1</v>
      </c>
      <c r="L701" s="4237"/>
      <c r="M701" s="2099"/>
      <c r="N701" s="2099"/>
      <c r="O701" s="1975"/>
      <c r="P701" s="2223"/>
    </row>
    <row r="702" spans="1:16" ht="22" customHeight="1" x14ac:dyDescent="0.35">
      <c r="A702" s="5159"/>
      <c r="B702" s="5019"/>
      <c r="C702" s="5064"/>
      <c r="D702" s="5042" t="s">
        <v>1618</v>
      </c>
      <c r="E702" s="1386" t="s">
        <v>1485</v>
      </c>
      <c r="F702" s="1767" t="s">
        <v>1619</v>
      </c>
      <c r="G702" s="1388" t="s">
        <v>16</v>
      </c>
      <c r="H702" s="1385"/>
      <c r="I702" s="1389"/>
      <c r="J702" s="1386"/>
      <c r="K702" s="4020">
        <v>1</v>
      </c>
      <c r="L702" s="4236"/>
      <c r="M702" s="2098"/>
      <c r="N702" s="2098"/>
      <c r="O702" s="1974"/>
      <c r="P702" s="2222"/>
    </row>
    <row r="703" spans="1:16" ht="22" customHeight="1" x14ac:dyDescent="0.35">
      <c r="A703" s="5159"/>
      <c r="B703" s="5019"/>
      <c r="C703" s="5064"/>
      <c r="D703" s="5040"/>
      <c r="E703" s="1412" t="s">
        <v>1487</v>
      </c>
      <c r="F703" s="1765" t="s">
        <v>1620</v>
      </c>
      <c r="G703" s="1414" t="s">
        <v>16</v>
      </c>
      <c r="H703" s="1415"/>
      <c r="I703" s="1416"/>
      <c r="J703" s="1412"/>
      <c r="K703" s="3913">
        <v>1</v>
      </c>
      <c r="L703" s="4234"/>
      <c r="M703" s="2096"/>
      <c r="N703" s="2096"/>
      <c r="O703" s="1972"/>
      <c r="P703" s="2220"/>
    </row>
    <row r="704" spans="1:16" ht="22" customHeight="1" x14ac:dyDescent="0.35">
      <c r="A704" s="5159"/>
      <c r="B704" s="5019"/>
      <c r="C704" s="5064"/>
      <c r="D704" s="5040"/>
      <c r="E704" s="1412" t="s">
        <v>1489</v>
      </c>
      <c r="F704" s="1765" t="s">
        <v>1621</v>
      </c>
      <c r="G704" s="1414" t="s">
        <v>16</v>
      </c>
      <c r="H704" s="1415"/>
      <c r="I704" s="1416"/>
      <c r="J704" s="1412"/>
      <c r="K704" s="3913">
        <v>1</v>
      </c>
      <c r="L704" s="4234"/>
      <c r="M704" s="2096"/>
      <c r="N704" s="2096"/>
      <c r="O704" s="1972"/>
      <c r="P704" s="2220"/>
    </row>
    <row r="705" spans="1:16" ht="22" customHeight="1" x14ac:dyDescent="0.35">
      <c r="A705" s="5159"/>
      <c r="B705" s="5019"/>
      <c r="C705" s="5064"/>
      <c r="D705" s="5041"/>
      <c r="E705" s="1417" t="s">
        <v>1491</v>
      </c>
      <c r="F705" s="1768" t="s">
        <v>1622</v>
      </c>
      <c r="G705" s="1419" t="s">
        <v>16</v>
      </c>
      <c r="H705" s="1420"/>
      <c r="I705" s="1421" t="str">
        <f>F702&amp;" + "&amp;F703&amp;" - "&amp;F704</f>
        <v>6T + 6U - 6V</v>
      </c>
      <c r="J705" s="1417"/>
      <c r="K705" s="4106">
        <v>1</v>
      </c>
      <c r="L705" s="4237"/>
      <c r="M705" s="2099"/>
      <c r="N705" s="2099"/>
      <c r="O705" s="1975"/>
      <c r="P705" s="2223"/>
    </row>
    <row r="706" spans="1:16" ht="22" customHeight="1" x14ac:dyDescent="0.35">
      <c r="A706" s="5159"/>
      <c r="B706" s="5019"/>
      <c r="C706" s="5064"/>
      <c r="D706" s="5042" t="s">
        <v>1623</v>
      </c>
      <c r="E706" s="1386" t="s">
        <v>1485</v>
      </c>
      <c r="F706" s="1767" t="s">
        <v>1624</v>
      </c>
      <c r="G706" s="1388" t="s">
        <v>16</v>
      </c>
      <c r="H706" s="1385"/>
      <c r="I706" s="1389"/>
      <c r="J706" s="1386"/>
      <c r="K706" s="4020">
        <v>1</v>
      </c>
      <c r="L706" s="4236"/>
      <c r="M706" s="2098"/>
      <c r="N706" s="2098"/>
      <c r="O706" s="1974"/>
      <c r="P706" s="2222"/>
    </row>
    <row r="707" spans="1:16" ht="22" customHeight="1" x14ac:dyDescent="0.35">
      <c r="A707" s="5159"/>
      <c r="B707" s="5019"/>
      <c r="C707" s="5064"/>
      <c r="D707" s="5040"/>
      <c r="E707" s="1412" t="s">
        <v>1487</v>
      </c>
      <c r="F707" s="1765" t="s">
        <v>1625</v>
      </c>
      <c r="G707" s="1414" t="s">
        <v>16</v>
      </c>
      <c r="H707" s="1415"/>
      <c r="I707" s="1416"/>
      <c r="J707" s="1412"/>
      <c r="K707" s="3913">
        <v>1</v>
      </c>
      <c r="L707" s="4234"/>
      <c r="M707" s="2096"/>
      <c r="N707" s="2096"/>
      <c r="O707" s="1972"/>
      <c r="P707" s="2220"/>
    </row>
    <row r="708" spans="1:16" ht="22" customHeight="1" x14ac:dyDescent="0.35">
      <c r="A708" s="5159"/>
      <c r="B708" s="5019"/>
      <c r="C708" s="5064"/>
      <c r="D708" s="5040"/>
      <c r="E708" s="1412" t="s">
        <v>1489</v>
      </c>
      <c r="F708" s="1765" t="s">
        <v>1626</v>
      </c>
      <c r="G708" s="1414" t="s">
        <v>16</v>
      </c>
      <c r="H708" s="1415"/>
      <c r="I708" s="1416"/>
      <c r="J708" s="1412"/>
      <c r="K708" s="3913">
        <v>1</v>
      </c>
      <c r="L708" s="4234"/>
      <c r="M708" s="2096"/>
      <c r="N708" s="2096"/>
      <c r="O708" s="1972"/>
      <c r="P708" s="2220"/>
    </row>
    <row r="709" spans="1:16" ht="22" customHeight="1" x14ac:dyDescent="0.35">
      <c r="A709" s="5159"/>
      <c r="B709" s="5019"/>
      <c r="C709" s="5064"/>
      <c r="D709" s="5041"/>
      <c r="E709" s="1417" t="s">
        <v>1491</v>
      </c>
      <c r="F709" s="1768" t="s">
        <v>1627</v>
      </c>
      <c r="G709" s="1419" t="s">
        <v>16</v>
      </c>
      <c r="H709" s="1420"/>
      <c r="I709" s="1421" t="str">
        <f>F706&amp;" + "&amp;F707&amp;" - "&amp;F708</f>
        <v>6X + 6Y - 6Z</v>
      </c>
      <c r="J709" s="1417"/>
      <c r="K709" s="4106">
        <v>1</v>
      </c>
      <c r="L709" s="4237"/>
      <c r="M709" s="2099"/>
      <c r="N709" s="2099"/>
      <c r="O709" s="1975"/>
      <c r="P709" s="2223"/>
    </row>
    <row r="710" spans="1:16" ht="22" customHeight="1" x14ac:dyDescent="0.35">
      <c r="A710" s="5159"/>
      <c r="B710" s="5019"/>
      <c r="C710" s="5064"/>
      <c r="D710" s="5036" t="s">
        <v>1447</v>
      </c>
      <c r="E710" s="1396" t="s">
        <v>1485</v>
      </c>
      <c r="F710" s="1769" t="s">
        <v>1628</v>
      </c>
      <c r="G710" s="1398" t="s">
        <v>16</v>
      </c>
      <c r="H710" s="1399"/>
      <c r="I710" s="1400" t="str">
        <f>F678&amp;" + "&amp;F682&amp;" + "&amp;F686&amp;" + "&amp;F690&amp;" + "&amp;F694&amp;" + "&amp;F698&amp;" + "&amp;F702&amp;" + "&amp;F706</f>
        <v>6A + 6E + 02 + 9U + 06 + 6N + 6T + 6X</v>
      </c>
      <c r="J710" s="1396"/>
      <c r="K710" s="3932">
        <v>1</v>
      </c>
      <c r="L710" s="4238"/>
      <c r="M710" s="2100"/>
      <c r="N710" s="2100"/>
      <c r="O710" s="1976"/>
      <c r="P710" s="2224"/>
    </row>
    <row r="711" spans="1:16" ht="22" customHeight="1" x14ac:dyDescent="0.35">
      <c r="A711" s="5159"/>
      <c r="B711" s="5019"/>
      <c r="C711" s="5064"/>
      <c r="D711" s="5036"/>
      <c r="E711" s="1437" t="s">
        <v>1487</v>
      </c>
      <c r="F711" s="1770" t="s">
        <v>1629</v>
      </c>
      <c r="G711" s="1439" t="s">
        <v>16</v>
      </c>
      <c r="H711" s="1440"/>
      <c r="I711" s="1441" t="str">
        <f>F679&amp;" + "&amp;F683&amp;" + "&amp;F687&amp;" + "&amp;F691&amp;" + "&amp;F695&amp;" + "&amp;F699&amp;" + "&amp;F703&amp;" + "&amp;F707</f>
        <v>6B + 6F + 03 + 9V + 07 + 6P + 6U + 6Y</v>
      </c>
      <c r="J711" s="1437"/>
      <c r="K711" s="3913">
        <v>1</v>
      </c>
      <c r="L711" s="4239"/>
      <c r="M711" s="2101"/>
      <c r="N711" s="2101"/>
      <c r="O711" s="1977"/>
      <c r="P711" s="2225"/>
    </row>
    <row r="712" spans="1:16" ht="22" customHeight="1" x14ac:dyDescent="0.35">
      <c r="A712" s="5159"/>
      <c r="B712" s="5019"/>
      <c r="C712" s="5064"/>
      <c r="D712" s="5036"/>
      <c r="E712" s="1437" t="s">
        <v>1489</v>
      </c>
      <c r="F712" s="1770" t="s">
        <v>1630</v>
      </c>
      <c r="G712" s="1439" t="s">
        <v>16</v>
      </c>
      <c r="H712" s="1440"/>
      <c r="I712" s="1441" t="str">
        <f>F680&amp;" + "&amp;F684&amp;" + "&amp;F688&amp;" + "&amp;F692&amp;" + "&amp;F696&amp;" + "&amp;F700&amp;" + "&amp;F704&amp;" + "&amp;F708</f>
        <v>6C + 6G + 04 + 9W + 08 + 6R + 6V + 6Z</v>
      </c>
      <c r="J712" s="1437"/>
      <c r="K712" s="3913">
        <v>1</v>
      </c>
      <c r="L712" s="4239"/>
      <c r="M712" s="2101"/>
      <c r="N712" s="2101"/>
      <c r="O712" s="1977"/>
      <c r="P712" s="2225"/>
    </row>
    <row r="713" spans="1:16" ht="22" customHeight="1" thickBot="1" x14ac:dyDescent="0.4">
      <c r="A713" s="5159"/>
      <c r="B713" s="5019"/>
      <c r="C713" s="5065"/>
      <c r="D713" s="5053"/>
      <c r="E713" s="1449" t="s">
        <v>1491</v>
      </c>
      <c r="F713" s="1771" t="s">
        <v>1631</v>
      </c>
      <c r="G713" s="1451" t="s">
        <v>16</v>
      </c>
      <c r="H713" s="1452"/>
      <c r="I713" s="1453" t="str">
        <f>F681&amp;" + "&amp;F685&amp;" + "&amp;F689&amp;" + "&amp;F693&amp;" + "&amp;F697&amp;" + "&amp;F701&amp;" + "&amp;F705&amp;" + "&amp;F709</f>
        <v>6D + 6H + 05 + 9X + 09 + 6S + 6W + 7A</v>
      </c>
      <c r="J713" s="1449"/>
      <c r="K713" s="3925">
        <v>1</v>
      </c>
      <c r="L713" s="4240"/>
      <c r="M713" s="2102"/>
      <c r="N713" s="2102"/>
      <c r="O713" s="1978"/>
      <c r="P713" s="2226"/>
    </row>
    <row r="714" spans="1:16" ht="22" customHeight="1" x14ac:dyDescent="0.35">
      <c r="A714" s="5159"/>
      <c r="B714" s="5019"/>
      <c r="C714" s="5181" t="s">
        <v>1632</v>
      </c>
      <c r="D714" s="5144"/>
      <c r="E714" s="1711" t="s">
        <v>1485</v>
      </c>
      <c r="F714" s="1772" t="s">
        <v>1633</v>
      </c>
      <c r="G714" s="1713" t="s">
        <v>16</v>
      </c>
      <c r="H714" s="1714"/>
      <c r="I714" s="1715" t="str">
        <f>F626&amp;" + "&amp;F674&amp;" + "&amp;F710</f>
        <v>3Z + 5Z + 7B</v>
      </c>
      <c r="J714" s="1711"/>
      <c r="K714" s="4107">
        <v>1</v>
      </c>
      <c r="L714" s="4241"/>
      <c r="M714" s="2103"/>
      <c r="N714" s="2103"/>
      <c r="O714" s="1979"/>
      <c r="P714" s="2227"/>
    </row>
    <row r="715" spans="1:16" ht="22" customHeight="1" x14ac:dyDescent="0.35">
      <c r="A715" s="5159"/>
      <c r="B715" s="5019"/>
      <c r="C715" s="5182"/>
      <c r="D715" s="5146"/>
      <c r="E715" s="1479" t="s">
        <v>1487</v>
      </c>
      <c r="F715" s="1773" t="s">
        <v>1634</v>
      </c>
      <c r="G715" s="1481" t="s">
        <v>16</v>
      </c>
      <c r="H715" s="1482"/>
      <c r="I715" s="1483" t="str">
        <f>F627&amp;" + "&amp;F675&amp;" + "&amp;F711</f>
        <v>TS + TV + TY</v>
      </c>
      <c r="J715" s="1479"/>
      <c r="K715" s="3913">
        <v>1</v>
      </c>
      <c r="L715" s="4242"/>
      <c r="M715" s="2104"/>
      <c r="N715" s="2104"/>
      <c r="O715" s="1980"/>
      <c r="P715" s="2228"/>
    </row>
    <row r="716" spans="1:16" ht="22" customHeight="1" x14ac:dyDescent="0.35">
      <c r="A716" s="5159"/>
      <c r="B716" s="5019"/>
      <c r="C716" s="5182"/>
      <c r="D716" s="5146"/>
      <c r="E716" s="1479" t="s">
        <v>1489</v>
      </c>
      <c r="F716" s="1773" t="s">
        <v>1635</v>
      </c>
      <c r="G716" s="1481" t="s">
        <v>16</v>
      </c>
      <c r="H716" s="1482"/>
      <c r="I716" s="1483" t="str">
        <f>F628&amp;" + "&amp;F676&amp;" + "&amp;F712</f>
        <v>TT + TW + TZ</v>
      </c>
      <c r="J716" s="1479"/>
      <c r="K716" s="3913">
        <v>1</v>
      </c>
      <c r="L716" s="4242"/>
      <c r="M716" s="2104"/>
      <c r="N716" s="2104"/>
      <c r="O716" s="1980"/>
      <c r="P716" s="2228"/>
    </row>
    <row r="717" spans="1:16" ht="22" customHeight="1" thickBot="1" x14ac:dyDescent="0.4">
      <c r="A717" s="5159"/>
      <c r="B717" s="5019"/>
      <c r="C717" s="5183"/>
      <c r="D717" s="5148"/>
      <c r="E717" s="1484" t="s">
        <v>1491</v>
      </c>
      <c r="F717" s="1774" t="s">
        <v>1636</v>
      </c>
      <c r="G717" s="1486" t="s">
        <v>16</v>
      </c>
      <c r="H717" s="1487"/>
      <c r="I717" s="1488" t="str">
        <f>F629&amp;" + "&amp;F677&amp;" + "&amp;F713</f>
        <v>TU + TX + UA</v>
      </c>
      <c r="J717" s="1484"/>
      <c r="K717" s="3928">
        <v>1</v>
      </c>
      <c r="L717" s="4243"/>
      <c r="M717" s="2105"/>
      <c r="N717" s="2105"/>
      <c r="O717" s="1981"/>
      <c r="P717" s="2229"/>
    </row>
    <row r="718" spans="1:16" ht="22" customHeight="1" thickTop="1" x14ac:dyDescent="0.35">
      <c r="A718" s="5159"/>
      <c r="B718" s="5019"/>
      <c r="C718" s="5086"/>
      <c r="D718" s="5039" t="s">
        <v>1637</v>
      </c>
      <c r="E718" s="1716" t="s">
        <v>1487</v>
      </c>
      <c r="F718" s="1775" t="s">
        <v>1638</v>
      </c>
      <c r="G718" s="1718" t="s">
        <v>16</v>
      </c>
      <c r="H718" s="1719"/>
      <c r="I718" s="1719"/>
      <c r="J718" s="1716"/>
      <c r="K718" s="3912">
        <v>1</v>
      </c>
      <c r="L718" s="4244"/>
      <c r="M718" s="2106"/>
      <c r="N718" s="2106"/>
      <c r="O718" s="1982"/>
      <c r="P718" s="2230"/>
    </row>
    <row r="719" spans="1:16" ht="22" customHeight="1" x14ac:dyDescent="0.35">
      <c r="A719" s="5159"/>
      <c r="B719" s="5019"/>
      <c r="C719" s="5064"/>
      <c r="D719" s="5041"/>
      <c r="E719" s="1443" t="s">
        <v>1489</v>
      </c>
      <c r="F719" s="1766" t="s">
        <v>1639</v>
      </c>
      <c r="G719" s="1444" t="s">
        <v>16</v>
      </c>
      <c r="H719" s="1445"/>
      <c r="I719" s="1445"/>
      <c r="J719" s="1443"/>
      <c r="K719" s="3932">
        <v>1</v>
      </c>
      <c r="L719" s="4235"/>
      <c r="M719" s="2097"/>
      <c r="N719" s="2097"/>
      <c r="O719" s="1973"/>
      <c r="P719" s="2221"/>
    </row>
    <row r="720" spans="1:16" ht="22" customHeight="1" x14ac:dyDescent="0.35">
      <c r="A720" s="5159"/>
      <c r="B720" s="5019"/>
      <c r="C720" s="5064"/>
      <c r="D720" s="5042" t="s">
        <v>1640</v>
      </c>
      <c r="E720" s="1525" t="s">
        <v>1487</v>
      </c>
      <c r="F720" s="1776" t="s">
        <v>1641</v>
      </c>
      <c r="G720" s="1527" t="s">
        <v>16</v>
      </c>
      <c r="H720" s="1528"/>
      <c r="I720" s="1528"/>
      <c r="J720" s="1525"/>
      <c r="K720" s="4022">
        <v>1</v>
      </c>
      <c r="L720" s="4245"/>
      <c r="M720" s="2107"/>
      <c r="N720" s="2107"/>
      <c r="O720" s="1983"/>
      <c r="P720" s="2231"/>
    </row>
    <row r="721" spans="1:16" ht="22" customHeight="1" x14ac:dyDescent="0.35">
      <c r="A721" s="5159"/>
      <c r="B721" s="5019"/>
      <c r="C721" s="5064"/>
      <c r="D721" s="5041"/>
      <c r="E721" s="1417" t="s">
        <v>1489</v>
      </c>
      <c r="F721" s="1768" t="s">
        <v>1642</v>
      </c>
      <c r="G721" s="1419" t="s">
        <v>16</v>
      </c>
      <c r="H721" s="1420"/>
      <c r="I721" s="1420"/>
      <c r="J721" s="1417"/>
      <c r="K721" s="4106">
        <v>1</v>
      </c>
      <c r="L721" s="4237"/>
      <c r="M721" s="2099"/>
      <c r="N721" s="2099"/>
      <c r="O721" s="1975"/>
      <c r="P721" s="2223"/>
    </row>
    <row r="722" spans="1:16" ht="22" customHeight="1" x14ac:dyDescent="0.35">
      <c r="A722" s="5159"/>
      <c r="B722" s="5019"/>
      <c r="C722" s="5064"/>
      <c r="D722" s="5042" t="s">
        <v>1643</v>
      </c>
      <c r="E722" s="1517" t="s">
        <v>1487</v>
      </c>
      <c r="F722" s="1777" t="s">
        <v>1644</v>
      </c>
      <c r="G722" s="1519" t="s">
        <v>16</v>
      </c>
      <c r="H722" s="1516"/>
      <c r="I722" s="1516"/>
      <c r="J722" s="1517"/>
      <c r="K722" s="3917">
        <v>1</v>
      </c>
      <c r="L722" s="4246"/>
      <c r="M722" s="2108"/>
      <c r="N722" s="2108"/>
      <c r="O722" s="1984"/>
      <c r="P722" s="2232"/>
    </row>
    <row r="723" spans="1:16" ht="22" customHeight="1" thickBot="1" x14ac:dyDescent="0.4">
      <c r="A723" s="5159"/>
      <c r="B723" s="5019"/>
      <c r="C723" s="5065"/>
      <c r="D723" s="5047"/>
      <c r="E723" s="1422" t="s">
        <v>1489</v>
      </c>
      <c r="F723" s="1778" t="s">
        <v>1645</v>
      </c>
      <c r="G723" s="1424" t="s">
        <v>16</v>
      </c>
      <c r="H723" s="1425"/>
      <c r="I723" s="1425"/>
      <c r="J723" s="1422"/>
      <c r="K723" s="3925">
        <v>1</v>
      </c>
      <c r="L723" s="4247"/>
      <c r="M723" s="2109"/>
      <c r="N723" s="2109"/>
      <c r="O723" s="1985"/>
      <c r="P723" s="2233"/>
    </row>
    <row r="724" spans="1:16" ht="22" hidden="1" customHeight="1" thickBot="1" x14ac:dyDescent="0.4">
      <c r="A724" s="5160"/>
      <c r="B724" s="5161"/>
      <c r="C724" s="2328"/>
      <c r="D724" s="2298" t="s">
        <v>1646</v>
      </c>
      <c r="E724" s="1779"/>
      <c r="F724" s="1780" t="s">
        <v>1647</v>
      </c>
      <c r="G724" s="1781" t="s">
        <v>16</v>
      </c>
      <c r="H724" s="1782"/>
      <c r="I724" s="1782"/>
      <c r="J724" s="1779"/>
      <c r="K724" s="4131">
        <v>3</v>
      </c>
      <c r="L724" s="4248"/>
      <c r="M724" s="2110"/>
      <c r="N724" s="2110"/>
      <c r="O724" s="1986"/>
      <c r="P724" s="2234"/>
    </row>
    <row r="725" spans="1:16" ht="22" customHeight="1" thickTop="1" x14ac:dyDescent="0.35">
      <c r="A725" s="5048" t="s">
        <v>1265</v>
      </c>
      <c r="B725" s="5048" t="s">
        <v>1648</v>
      </c>
      <c r="C725" s="5020" t="s">
        <v>1649</v>
      </c>
      <c r="D725" s="5039" t="s">
        <v>759</v>
      </c>
      <c r="E725" s="1381" t="s">
        <v>1650</v>
      </c>
      <c r="F725" s="1411" t="s">
        <v>1651</v>
      </c>
      <c r="G725" s="1383" t="s">
        <v>16</v>
      </c>
      <c r="H725" s="1380"/>
      <c r="I725" s="1384"/>
      <c r="J725" s="1381"/>
      <c r="K725" s="4019">
        <v>1</v>
      </c>
      <c r="L725" s="4147"/>
      <c r="M725" s="2009"/>
      <c r="N725" s="2009"/>
      <c r="O725" s="1885"/>
      <c r="P725" s="2133"/>
    </row>
    <row r="726" spans="1:16" ht="22" customHeight="1" x14ac:dyDescent="0.35">
      <c r="A726" s="5022"/>
      <c r="B726" s="5022"/>
      <c r="C726" s="5021"/>
      <c r="D726" s="5040"/>
      <c r="E726" s="1412" t="s">
        <v>1652</v>
      </c>
      <c r="F726" s="1413" t="s">
        <v>1653</v>
      </c>
      <c r="G726" s="1414" t="s">
        <v>16</v>
      </c>
      <c r="H726" s="1415"/>
      <c r="I726" s="1416"/>
      <c r="J726" s="1412"/>
      <c r="K726" s="3913">
        <v>1</v>
      </c>
      <c r="L726" s="4148"/>
      <c r="M726" s="2010"/>
      <c r="N726" s="2010"/>
      <c r="O726" s="1886"/>
      <c r="P726" s="2134"/>
    </row>
    <row r="727" spans="1:16" ht="22" customHeight="1" x14ac:dyDescent="0.35">
      <c r="A727" s="5022"/>
      <c r="B727" s="5022"/>
      <c r="C727" s="5021"/>
      <c r="D727" s="5040"/>
      <c r="E727" s="1443" t="s">
        <v>1654</v>
      </c>
      <c r="F727" s="1447" t="s">
        <v>1655</v>
      </c>
      <c r="G727" s="1444" t="s">
        <v>16</v>
      </c>
      <c r="H727" s="1445"/>
      <c r="I727" s="1446"/>
      <c r="J727" s="1443"/>
      <c r="K727" s="3932">
        <v>1</v>
      </c>
      <c r="L727" s="4157"/>
      <c r="M727" s="2018"/>
      <c r="N727" s="2018"/>
      <c r="O727" s="1894"/>
      <c r="P727" s="2142"/>
    </row>
    <row r="728" spans="1:16" ht="22" customHeight="1" x14ac:dyDescent="0.35">
      <c r="A728" s="5022"/>
      <c r="B728" s="5022"/>
      <c r="C728" s="5021"/>
      <c r="D728" s="5042" t="s">
        <v>1656</v>
      </c>
      <c r="E728" s="1386" t="s">
        <v>1650</v>
      </c>
      <c r="F728" s="1390" t="s">
        <v>1657</v>
      </c>
      <c r="G728" s="1388" t="s">
        <v>16</v>
      </c>
      <c r="H728" s="1385"/>
      <c r="I728" s="1389"/>
      <c r="J728" s="1386"/>
      <c r="K728" s="4020">
        <v>1</v>
      </c>
      <c r="L728" s="4150"/>
      <c r="M728" s="2012"/>
      <c r="N728" s="2012"/>
      <c r="O728" s="1888"/>
      <c r="P728" s="2136"/>
    </row>
    <row r="729" spans="1:16" ht="22" customHeight="1" x14ac:dyDescent="0.35">
      <c r="A729" s="5022"/>
      <c r="B729" s="5022"/>
      <c r="C729" s="5021"/>
      <c r="D729" s="5040"/>
      <c r="E729" s="1412" t="s">
        <v>1652</v>
      </c>
      <c r="F729" s="1413" t="s">
        <v>1658</v>
      </c>
      <c r="G729" s="1414" t="s">
        <v>16</v>
      </c>
      <c r="H729" s="1415"/>
      <c r="I729" s="1416"/>
      <c r="J729" s="1412"/>
      <c r="K729" s="3913">
        <v>1</v>
      </c>
      <c r="L729" s="4148"/>
      <c r="M729" s="2010"/>
      <c r="N729" s="2010"/>
      <c r="O729" s="1886"/>
      <c r="P729" s="2134"/>
    </row>
    <row r="730" spans="1:16" ht="22" customHeight="1" x14ac:dyDescent="0.35">
      <c r="A730" s="5022"/>
      <c r="B730" s="5022"/>
      <c r="C730" s="5021"/>
      <c r="D730" s="5041"/>
      <c r="E730" s="1417" t="s">
        <v>1654</v>
      </c>
      <c r="F730" s="1710" t="s">
        <v>1659</v>
      </c>
      <c r="G730" s="1419" t="s">
        <v>16</v>
      </c>
      <c r="H730" s="1420"/>
      <c r="I730" s="1421"/>
      <c r="J730" s="1417"/>
      <c r="K730" s="4106">
        <v>1</v>
      </c>
      <c r="L730" s="4223"/>
      <c r="M730" s="2084"/>
      <c r="N730" s="2084"/>
      <c r="O730" s="1960"/>
      <c r="P730" s="2208"/>
    </row>
    <row r="731" spans="1:16" ht="22" customHeight="1" x14ac:dyDescent="0.35">
      <c r="A731" s="5022"/>
      <c r="B731" s="5022"/>
      <c r="C731" s="5021"/>
      <c r="D731" s="5042" t="s">
        <v>1660</v>
      </c>
      <c r="E731" s="1386" t="s">
        <v>1650</v>
      </c>
      <c r="F731" s="1390" t="s">
        <v>1661</v>
      </c>
      <c r="G731" s="1388" t="s">
        <v>16</v>
      </c>
      <c r="H731" s="1385"/>
      <c r="I731" s="1389"/>
      <c r="J731" s="1386"/>
      <c r="K731" s="4020">
        <v>1</v>
      </c>
      <c r="L731" s="4150"/>
      <c r="M731" s="2012"/>
      <c r="N731" s="2012"/>
      <c r="O731" s="1888"/>
      <c r="P731" s="2136"/>
    </row>
    <row r="732" spans="1:16" ht="22" customHeight="1" x14ac:dyDescent="0.35">
      <c r="A732" s="5022"/>
      <c r="B732" s="5022"/>
      <c r="C732" s="5021"/>
      <c r="D732" s="5040"/>
      <c r="E732" s="1412" t="s">
        <v>1652</v>
      </c>
      <c r="F732" s="1413" t="s">
        <v>1662</v>
      </c>
      <c r="G732" s="1414" t="s">
        <v>16</v>
      </c>
      <c r="H732" s="1415"/>
      <c r="I732" s="1416"/>
      <c r="J732" s="1412"/>
      <c r="K732" s="3913">
        <v>1</v>
      </c>
      <c r="L732" s="4148"/>
      <c r="M732" s="2010"/>
      <c r="N732" s="2010"/>
      <c r="O732" s="1886"/>
      <c r="P732" s="2134"/>
    </row>
    <row r="733" spans="1:16" ht="22" customHeight="1" thickBot="1" x14ac:dyDescent="0.4">
      <c r="A733" s="5022"/>
      <c r="B733" s="5022"/>
      <c r="C733" s="5134"/>
      <c r="D733" s="5047"/>
      <c r="E733" s="1422" t="s">
        <v>1654</v>
      </c>
      <c r="F733" s="1684" t="s">
        <v>1663</v>
      </c>
      <c r="G733" s="1424" t="s">
        <v>16</v>
      </c>
      <c r="H733" s="1425"/>
      <c r="I733" s="1426"/>
      <c r="J733" s="1422"/>
      <c r="K733" s="3925">
        <v>1</v>
      </c>
      <c r="L733" s="4213"/>
      <c r="M733" s="2074"/>
      <c r="N733" s="2074"/>
      <c r="O733" s="1950"/>
      <c r="P733" s="2198"/>
    </row>
    <row r="734" spans="1:16" ht="22" customHeight="1" x14ac:dyDescent="0.35">
      <c r="A734" s="5022"/>
      <c r="B734" s="5022"/>
      <c r="C734" s="5165" t="s">
        <v>1664</v>
      </c>
      <c r="D734" s="5045" t="s">
        <v>1665</v>
      </c>
      <c r="E734" s="1427" t="s">
        <v>1650</v>
      </c>
      <c r="F734" s="1428" t="s">
        <v>1666</v>
      </c>
      <c r="G734" s="1429" t="s">
        <v>16</v>
      </c>
      <c r="H734" s="1430"/>
      <c r="I734" s="1431"/>
      <c r="J734" s="1427"/>
      <c r="K734" s="4107">
        <v>1</v>
      </c>
      <c r="L734" s="4152"/>
      <c r="M734" s="2014"/>
      <c r="N734" s="2014"/>
      <c r="O734" s="1890"/>
      <c r="P734" s="2138"/>
    </row>
    <row r="735" spans="1:16" ht="22" customHeight="1" x14ac:dyDescent="0.35">
      <c r="A735" s="5022"/>
      <c r="B735" s="5022"/>
      <c r="C735" s="5021"/>
      <c r="D735" s="5040"/>
      <c r="E735" s="1412" t="s">
        <v>1652</v>
      </c>
      <c r="F735" s="1783" t="s">
        <v>1667</v>
      </c>
      <c r="G735" s="1414" t="s">
        <v>16</v>
      </c>
      <c r="H735" s="1415"/>
      <c r="I735" s="1416"/>
      <c r="J735" s="1412"/>
      <c r="K735" s="3913">
        <v>1</v>
      </c>
      <c r="L735" s="4249"/>
      <c r="M735" s="2111"/>
      <c r="N735" s="2111"/>
      <c r="O735" s="1987"/>
      <c r="P735" s="2235"/>
    </row>
    <row r="736" spans="1:16" ht="22" customHeight="1" x14ac:dyDescent="0.35">
      <c r="A736" s="5022"/>
      <c r="B736" s="5022"/>
      <c r="C736" s="5021"/>
      <c r="D736" s="5041"/>
      <c r="E736" s="1417" t="s">
        <v>1654</v>
      </c>
      <c r="F736" s="1418" t="s">
        <v>1668</v>
      </c>
      <c r="G736" s="1419" t="s">
        <v>16</v>
      </c>
      <c r="H736" s="1420"/>
      <c r="I736" s="1421"/>
      <c r="J736" s="1417"/>
      <c r="K736" s="4106">
        <v>1</v>
      </c>
      <c r="L736" s="4149"/>
      <c r="M736" s="2011"/>
      <c r="N736" s="2011"/>
      <c r="O736" s="1887"/>
      <c r="P736" s="2135"/>
    </row>
    <row r="737" spans="1:16" ht="22" customHeight="1" x14ac:dyDescent="0.35">
      <c r="A737" s="5022"/>
      <c r="B737" s="5022"/>
      <c r="C737" s="5021"/>
      <c r="D737" s="5042" t="s">
        <v>1669</v>
      </c>
      <c r="E737" s="1386" t="s">
        <v>1650</v>
      </c>
      <c r="F737" s="1390" t="s">
        <v>1670</v>
      </c>
      <c r="G737" s="1388" t="s">
        <v>16</v>
      </c>
      <c r="H737" s="1385"/>
      <c r="I737" s="1389"/>
      <c r="J737" s="1386"/>
      <c r="K737" s="4020">
        <v>1</v>
      </c>
      <c r="L737" s="4150"/>
      <c r="M737" s="2012"/>
      <c r="N737" s="2012"/>
      <c r="O737" s="1888"/>
      <c r="P737" s="2136"/>
    </row>
    <row r="738" spans="1:16" ht="22" customHeight="1" x14ac:dyDescent="0.35">
      <c r="A738" s="5022"/>
      <c r="B738" s="5022"/>
      <c r="C738" s="5021"/>
      <c r="D738" s="5040"/>
      <c r="E738" s="1412" t="s">
        <v>1652</v>
      </c>
      <c r="F738" s="1783" t="s">
        <v>1671</v>
      </c>
      <c r="G738" s="1414" t="s">
        <v>16</v>
      </c>
      <c r="H738" s="1415"/>
      <c r="I738" s="1416"/>
      <c r="J738" s="1412"/>
      <c r="K738" s="3913">
        <v>1</v>
      </c>
      <c r="L738" s="4249"/>
      <c r="M738" s="2111"/>
      <c r="N738" s="2111"/>
      <c r="O738" s="1987"/>
      <c r="P738" s="2235"/>
    </row>
    <row r="739" spans="1:16" ht="22" customHeight="1" x14ac:dyDescent="0.35">
      <c r="A739" s="5022"/>
      <c r="B739" s="5022"/>
      <c r="C739" s="5021"/>
      <c r="D739" s="5041"/>
      <c r="E739" s="1417" t="s">
        <v>1654</v>
      </c>
      <c r="F739" s="1418" t="s">
        <v>1672</v>
      </c>
      <c r="G739" s="1419" t="s">
        <v>16</v>
      </c>
      <c r="H739" s="1420"/>
      <c r="I739" s="1421"/>
      <c r="J739" s="1417"/>
      <c r="K739" s="4106">
        <v>1</v>
      </c>
      <c r="L739" s="4149"/>
      <c r="M739" s="2011"/>
      <c r="N739" s="2011"/>
      <c r="O739" s="1887"/>
      <c r="P739" s="2135"/>
    </row>
    <row r="740" spans="1:16" ht="22" customHeight="1" x14ac:dyDescent="0.35">
      <c r="A740" s="5022"/>
      <c r="B740" s="5022"/>
      <c r="C740" s="5021"/>
      <c r="D740" s="5042" t="s">
        <v>1673</v>
      </c>
      <c r="E740" s="1386" t="s">
        <v>1650</v>
      </c>
      <c r="F740" s="1390" t="s">
        <v>1674</v>
      </c>
      <c r="G740" s="1388" t="s">
        <v>16</v>
      </c>
      <c r="H740" s="1385"/>
      <c r="I740" s="1389"/>
      <c r="J740" s="1386"/>
      <c r="K740" s="4020">
        <v>1</v>
      </c>
      <c r="L740" s="4150"/>
      <c r="M740" s="2012"/>
      <c r="N740" s="2012"/>
      <c r="O740" s="1888"/>
      <c r="P740" s="2136"/>
    </row>
    <row r="741" spans="1:16" ht="22" customHeight="1" x14ac:dyDescent="0.35">
      <c r="A741" s="5022"/>
      <c r="B741" s="5022"/>
      <c r="C741" s="5021"/>
      <c r="D741" s="5040"/>
      <c r="E741" s="1412" t="s">
        <v>1652</v>
      </c>
      <c r="F741" s="1783" t="s">
        <v>1675</v>
      </c>
      <c r="G741" s="1414" t="s">
        <v>16</v>
      </c>
      <c r="H741" s="1415"/>
      <c r="I741" s="1416"/>
      <c r="J741" s="1412"/>
      <c r="K741" s="3913">
        <v>1</v>
      </c>
      <c r="L741" s="4249"/>
      <c r="M741" s="2111"/>
      <c r="N741" s="2111"/>
      <c r="O741" s="1987"/>
      <c r="P741" s="2235"/>
    </row>
    <row r="742" spans="1:16" ht="22" customHeight="1" x14ac:dyDescent="0.35">
      <c r="A742" s="5022"/>
      <c r="B742" s="5022"/>
      <c r="C742" s="5021"/>
      <c r="D742" s="5041"/>
      <c r="E742" s="1417" t="s">
        <v>1654</v>
      </c>
      <c r="F742" s="1418" t="s">
        <v>1676</v>
      </c>
      <c r="G742" s="1419" t="s">
        <v>16</v>
      </c>
      <c r="H742" s="1420"/>
      <c r="I742" s="1421"/>
      <c r="J742" s="1417"/>
      <c r="K742" s="4106">
        <v>1</v>
      </c>
      <c r="L742" s="4149"/>
      <c r="M742" s="2011"/>
      <c r="N742" s="2011"/>
      <c r="O742" s="1887"/>
      <c r="P742" s="2135"/>
    </row>
    <row r="743" spans="1:16" ht="22" customHeight="1" x14ac:dyDescent="0.35">
      <c r="A743" s="5022"/>
      <c r="B743" s="5022"/>
      <c r="C743" s="5021"/>
      <c r="D743" s="2299" t="s">
        <v>1677</v>
      </c>
      <c r="E743" s="1785"/>
      <c r="F743" s="1786" t="s">
        <v>1678</v>
      </c>
      <c r="G743" s="1787" t="s">
        <v>16</v>
      </c>
      <c r="H743" s="1784"/>
      <c r="I743" s="1788"/>
      <c r="J743" s="1785"/>
      <c r="K743" s="4020">
        <v>1</v>
      </c>
      <c r="L743" s="4250"/>
      <c r="M743" s="2112"/>
      <c r="N743" s="2112"/>
      <c r="O743" s="1988"/>
      <c r="P743" s="2236"/>
    </row>
    <row r="744" spans="1:16" ht="22" customHeight="1" x14ac:dyDescent="0.35">
      <c r="A744" s="5022"/>
      <c r="B744" s="5022"/>
      <c r="C744" s="5021"/>
      <c r="D744" s="5042" t="s">
        <v>1679</v>
      </c>
      <c r="E744" s="1386" t="s">
        <v>1650</v>
      </c>
      <c r="F744" s="1390" t="s">
        <v>1680</v>
      </c>
      <c r="G744" s="1388" t="s">
        <v>16</v>
      </c>
      <c r="H744" s="1385"/>
      <c r="I744" s="1389"/>
      <c r="J744" s="1386"/>
      <c r="K744" s="4020">
        <v>1</v>
      </c>
      <c r="L744" s="4150"/>
      <c r="M744" s="2012"/>
      <c r="N744" s="2012"/>
      <c r="O744" s="1888"/>
      <c r="P744" s="2136"/>
    </row>
    <row r="745" spans="1:16" ht="22" customHeight="1" x14ac:dyDescent="0.35">
      <c r="A745" s="5022"/>
      <c r="B745" s="5022"/>
      <c r="C745" s="5021"/>
      <c r="D745" s="5040"/>
      <c r="E745" s="1412" t="s">
        <v>1652</v>
      </c>
      <c r="F745" s="1783" t="s">
        <v>1681</v>
      </c>
      <c r="G745" s="1414" t="s">
        <v>16</v>
      </c>
      <c r="H745" s="1415"/>
      <c r="I745" s="1416"/>
      <c r="J745" s="1412"/>
      <c r="K745" s="3913">
        <v>1</v>
      </c>
      <c r="L745" s="4249"/>
      <c r="M745" s="2111"/>
      <c r="N745" s="2111"/>
      <c r="O745" s="1987"/>
      <c r="P745" s="2235"/>
    </row>
    <row r="746" spans="1:16" ht="22" customHeight="1" x14ac:dyDescent="0.35">
      <c r="A746" s="5022"/>
      <c r="B746" s="5022"/>
      <c r="C746" s="5021"/>
      <c r="D746" s="5041"/>
      <c r="E746" s="1417" t="s">
        <v>1654</v>
      </c>
      <c r="F746" s="1418" t="s">
        <v>1682</v>
      </c>
      <c r="G746" s="1419" t="s">
        <v>16</v>
      </c>
      <c r="H746" s="1420"/>
      <c r="I746" s="1421"/>
      <c r="J746" s="1417"/>
      <c r="K746" s="4106">
        <v>1</v>
      </c>
      <c r="L746" s="4149"/>
      <c r="M746" s="2011"/>
      <c r="N746" s="2011"/>
      <c r="O746" s="1887"/>
      <c r="P746" s="2135"/>
    </row>
    <row r="747" spans="1:16" ht="22" customHeight="1" x14ac:dyDescent="0.35">
      <c r="A747" s="5022"/>
      <c r="B747" s="5022"/>
      <c r="C747" s="5021"/>
      <c r="D747" s="5042" t="s">
        <v>1683</v>
      </c>
      <c r="E747" s="1386" t="s">
        <v>1650</v>
      </c>
      <c r="F747" s="1390" t="s">
        <v>1684</v>
      </c>
      <c r="G747" s="1388" t="s">
        <v>16</v>
      </c>
      <c r="H747" s="1385"/>
      <c r="I747" s="1389"/>
      <c r="J747" s="1386"/>
      <c r="K747" s="4020">
        <v>1</v>
      </c>
      <c r="L747" s="4150"/>
      <c r="M747" s="2012"/>
      <c r="N747" s="2012"/>
      <c r="O747" s="1888"/>
      <c r="P747" s="2136"/>
    </row>
    <row r="748" spans="1:16" ht="22" customHeight="1" x14ac:dyDescent="0.35">
      <c r="A748" s="5022"/>
      <c r="B748" s="5022"/>
      <c r="C748" s="5021"/>
      <c r="D748" s="5040"/>
      <c r="E748" s="1412" t="s">
        <v>1652</v>
      </c>
      <c r="F748" s="1783" t="s">
        <v>1685</v>
      </c>
      <c r="G748" s="1414" t="s">
        <v>16</v>
      </c>
      <c r="H748" s="1415"/>
      <c r="I748" s="1416"/>
      <c r="J748" s="1412"/>
      <c r="K748" s="3913">
        <v>1</v>
      </c>
      <c r="L748" s="4249"/>
      <c r="M748" s="2111"/>
      <c r="N748" s="2111"/>
      <c r="O748" s="1987"/>
      <c r="P748" s="2235"/>
    </row>
    <row r="749" spans="1:16" ht="22" customHeight="1" x14ac:dyDescent="0.35">
      <c r="A749" s="5022"/>
      <c r="B749" s="5022"/>
      <c r="C749" s="5021"/>
      <c r="D749" s="5041"/>
      <c r="E749" s="1417" t="s">
        <v>1654</v>
      </c>
      <c r="F749" s="1418" t="s">
        <v>1686</v>
      </c>
      <c r="G749" s="1419" t="s">
        <v>16</v>
      </c>
      <c r="H749" s="1420"/>
      <c r="I749" s="1421"/>
      <c r="J749" s="1417"/>
      <c r="K749" s="4106">
        <v>1</v>
      </c>
      <c r="L749" s="4149"/>
      <c r="M749" s="2011"/>
      <c r="N749" s="2011"/>
      <c r="O749" s="1887"/>
      <c r="P749" s="2135"/>
    </row>
    <row r="750" spans="1:16" ht="22" customHeight="1" x14ac:dyDescent="0.35">
      <c r="A750" s="5022"/>
      <c r="B750" s="5022"/>
      <c r="C750" s="5021"/>
      <c r="D750" s="5042" t="s">
        <v>1687</v>
      </c>
      <c r="E750" s="1386" t="s">
        <v>1650</v>
      </c>
      <c r="F750" s="1390" t="s">
        <v>1688</v>
      </c>
      <c r="G750" s="1388" t="s">
        <v>16</v>
      </c>
      <c r="H750" s="1385"/>
      <c r="I750" s="1389"/>
      <c r="J750" s="1386"/>
      <c r="K750" s="4020">
        <v>1</v>
      </c>
      <c r="L750" s="4150"/>
      <c r="M750" s="2012"/>
      <c r="N750" s="2012"/>
      <c r="O750" s="1888"/>
      <c r="P750" s="2136"/>
    </row>
    <row r="751" spans="1:16" ht="22" customHeight="1" x14ac:dyDescent="0.35">
      <c r="A751" s="5022"/>
      <c r="B751" s="5022"/>
      <c r="C751" s="5021"/>
      <c r="D751" s="5040"/>
      <c r="E751" s="1412" t="s">
        <v>1652</v>
      </c>
      <c r="F751" s="1783" t="s">
        <v>1689</v>
      </c>
      <c r="G751" s="1414" t="s">
        <v>16</v>
      </c>
      <c r="H751" s="1415"/>
      <c r="I751" s="1416"/>
      <c r="J751" s="1412"/>
      <c r="K751" s="3913">
        <v>1</v>
      </c>
      <c r="L751" s="4249"/>
      <c r="M751" s="2111"/>
      <c r="N751" s="2111"/>
      <c r="O751" s="1987"/>
      <c r="P751" s="2235"/>
    </row>
    <row r="752" spans="1:16" ht="22" customHeight="1" x14ac:dyDescent="0.35">
      <c r="A752" s="5022"/>
      <c r="B752" s="5022"/>
      <c r="C752" s="5021"/>
      <c r="D752" s="5041"/>
      <c r="E752" s="1417" t="s">
        <v>1654</v>
      </c>
      <c r="F752" s="1418" t="s">
        <v>1690</v>
      </c>
      <c r="G752" s="1419" t="s">
        <v>16</v>
      </c>
      <c r="H752" s="1420"/>
      <c r="I752" s="1421"/>
      <c r="J752" s="1417"/>
      <c r="K752" s="4106">
        <v>1</v>
      </c>
      <c r="L752" s="4149"/>
      <c r="M752" s="2011"/>
      <c r="N752" s="2011"/>
      <c r="O752" s="1887"/>
      <c r="P752" s="2135"/>
    </row>
    <row r="753" spans="1:16" ht="22" customHeight="1" x14ac:dyDescent="0.35">
      <c r="A753" s="5022"/>
      <c r="B753" s="5022"/>
      <c r="C753" s="5021"/>
      <c r="D753" s="5042" t="s">
        <v>1691</v>
      </c>
      <c r="E753" s="1443" t="s">
        <v>1650</v>
      </c>
      <c r="F753" s="1447" t="s">
        <v>1692</v>
      </c>
      <c r="G753" s="1444" t="s">
        <v>16</v>
      </c>
      <c r="H753" s="1445"/>
      <c r="I753" s="1446"/>
      <c r="J753" s="1443"/>
      <c r="K753" s="3932">
        <v>1</v>
      </c>
      <c r="L753" s="4157"/>
      <c r="M753" s="2018"/>
      <c r="N753" s="2018"/>
      <c r="O753" s="1894"/>
      <c r="P753" s="2142"/>
    </row>
    <row r="754" spans="1:16" ht="22" customHeight="1" x14ac:dyDescent="0.35">
      <c r="A754" s="5022"/>
      <c r="B754" s="5022"/>
      <c r="C754" s="5021"/>
      <c r="D754" s="5040"/>
      <c r="E754" s="1412" t="s">
        <v>1652</v>
      </c>
      <c r="F754" s="1783" t="s">
        <v>1693</v>
      </c>
      <c r="G754" s="1414" t="s">
        <v>16</v>
      </c>
      <c r="H754" s="1415"/>
      <c r="I754" s="1416"/>
      <c r="J754" s="1412"/>
      <c r="K754" s="3913">
        <v>1</v>
      </c>
      <c r="L754" s="4249"/>
      <c r="M754" s="2111"/>
      <c r="N754" s="2111"/>
      <c r="O754" s="1987"/>
      <c r="P754" s="2235"/>
    </row>
    <row r="755" spans="1:16" ht="22" customHeight="1" x14ac:dyDescent="0.35">
      <c r="A755" s="5022"/>
      <c r="B755" s="5022"/>
      <c r="C755" s="5021"/>
      <c r="D755" s="5040"/>
      <c r="E755" s="1443" t="s">
        <v>1654</v>
      </c>
      <c r="F755" s="1448" t="s">
        <v>1694</v>
      </c>
      <c r="G755" s="1444" t="s">
        <v>16</v>
      </c>
      <c r="H755" s="1445"/>
      <c r="I755" s="1446"/>
      <c r="J755" s="1443"/>
      <c r="K755" s="3932">
        <v>1</v>
      </c>
      <c r="L755" s="4158"/>
      <c r="M755" s="2019"/>
      <c r="N755" s="2019"/>
      <c r="O755" s="1895"/>
      <c r="P755" s="2143"/>
    </row>
    <row r="756" spans="1:16" ht="22" customHeight="1" x14ac:dyDescent="0.35">
      <c r="A756" s="5022"/>
      <c r="B756" s="5022"/>
      <c r="C756" s="5021"/>
      <c r="D756" s="5042" t="s">
        <v>1695</v>
      </c>
      <c r="E756" s="1386" t="s">
        <v>1650</v>
      </c>
      <c r="F756" s="1390" t="s">
        <v>1696</v>
      </c>
      <c r="G756" s="1388" t="s">
        <v>16</v>
      </c>
      <c r="H756" s="1385"/>
      <c r="I756" s="1389"/>
      <c r="J756" s="1386"/>
      <c r="K756" s="4020">
        <v>1</v>
      </c>
      <c r="L756" s="4150"/>
      <c r="M756" s="2012"/>
      <c r="N756" s="2012"/>
      <c r="O756" s="1888"/>
      <c r="P756" s="2136"/>
    </row>
    <row r="757" spans="1:16" ht="22" customHeight="1" x14ac:dyDescent="0.35">
      <c r="A757" s="5022"/>
      <c r="B757" s="5022"/>
      <c r="C757" s="5021"/>
      <c r="D757" s="5040"/>
      <c r="E757" s="1412" t="s">
        <v>1652</v>
      </c>
      <c r="F757" s="1783" t="s">
        <v>1697</v>
      </c>
      <c r="G757" s="1414" t="s">
        <v>16</v>
      </c>
      <c r="H757" s="1415"/>
      <c r="I757" s="1416"/>
      <c r="J757" s="1412"/>
      <c r="K757" s="3913">
        <v>1</v>
      </c>
      <c r="L757" s="4249"/>
      <c r="M757" s="2111"/>
      <c r="N757" s="2111"/>
      <c r="O757" s="1987"/>
      <c r="P757" s="2235"/>
    </row>
    <row r="758" spans="1:16" ht="22" customHeight="1" x14ac:dyDescent="0.35">
      <c r="A758" s="5022"/>
      <c r="B758" s="5022"/>
      <c r="C758" s="5021"/>
      <c r="D758" s="5041"/>
      <c r="E758" s="1417" t="s">
        <v>1654</v>
      </c>
      <c r="F758" s="1418" t="s">
        <v>1698</v>
      </c>
      <c r="G758" s="1419" t="s">
        <v>16</v>
      </c>
      <c r="H758" s="1420"/>
      <c r="I758" s="1421"/>
      <c r="J758" s="1417"/>
      <c r="K758" s="4106">
        <v>1</v>
      </c>
      <c r="L758" s="4149"/>
      <c r="M758" s="2011"/>
      <c r="N758" s="2011"/>
      <c r="O758" s="1887"/>
      <c r="P758" s="2135"/>
    </row>
    <row r="759" spans="1:16" ht="22" customHeight="1" x14ac:dyDescent="0.35">
      <c r="A759" s="5022"/>
      <c r="B759" s="5022"/>
      <c r="C759" s="5021"/>
      <c r="D759" s="5040" t="s">
        <v>1699</v>
      </c>
      <c r="E759" s="1443" t="s">
        <v>1650</v>
      </c>
      <c r="F759" s="1447" t="s">
        <v>1700</v>
      </c>
      <c r="G759" s="1444" t="s">
        <v>16</v>
      </c>
      <c r="H759" s="1445"/>
      <c r="I759" s="1446"/>
      <c r="J759" s="1443"/>
      <c r="K759" s="3932">
        <v>1</v>
      </c>
      <c r="L759" s="4157"/>
      <c r="M759" s="2018"/>
      <c r="N759" s="2018"/>
      <c r="O759" s="1894"/>
      <c r="P759" s="2142"/>
    </row>
    <row r="760" spans="1:16" ht="22" customHeight="1" x14ac:dyDescent="0.35">
      <c r="A760" s="5022"/>
      <c r="B760" s="5022"/>
      <c r="C760" s="5021"/>
      <c r="D760" s="5040"/>
      <c r="E760" s="1412" t="s">
        <v>1652</v>
      </c>
      <c r="F760" s="1783" t="s">
        <v>1701</v>
      </c>
      <c r="G760" s="1414" t="s">
        <v>16</v>
      </c>
      <c r="H760" s="1415"/>
      <c r="I760" s="1416"/>
      <c r="J760" s="1412"/>
      <c r="K760" s="3913">
        <v>1</v>
      </c>
      <c r="L760" s="4249"/>
      <c r="M760" s="2111"/>
      <c r="N760" s="2111"/>
      <c r="O760" s="1987"/>
      <c r="P760" s="2235"/>
    </row>
    <row r="761" spans="1:16" ht="22" customHeight="1" x14ac:dyDescent="0.35">
      <c r="A761" s="5022"/>
      <c r="B761" s="5022"/>
      <c r="C761" s="5021"/>
      <c r="D761" s="5041"/>
      <c r="E761" s="1443" t="s">
        <v>1654</v>
      </c>
      <c r="F761" s="1448" t="s">
        <v>1702</v>
      </c>
      <c r="G761" s="1444" t="s">
        <v>16</v>
      </c>
      <c r="H761" s="1445"/>
      <c r="I761" s="1446"/>
      <c r="J761" s="1443"/>
      <c r="K761" s="3932">
        <v>1</v>
      </c>
      <c r="L761" s="4158"/>
      <c r="M761" s="2019"/>
      <c r="N761" s="2019"/>
      <c r="O761" s="1895"/>
      <c r="P761" s="2143"/>
    </row>
    <row r="762" spans="1:16" ht="22" customHeight="1" x14ac:dyDescent="0.35">
      <c r="A762" s="5022"/>
      <c r="B762" s="5022"/>
      <c r="C762" s="5021"/>
      <c r="D762" s="5042" t="s">
        <v>1703</v>
      </c>
      <c r="E762" s="1386" t="s">
        <v>1650</v>
      </c>
      <c r="F762" s="1390" t="s">
        <v>1704</v>
      </c>
      <c r="G762" s="1388" t="s">
        <v>16</v>
      </c>
      <c r="H762" s="1385"/>
      <c r="I762" s="1389"/>
      <c r="J762" s="1386"/>
      <c r="K762" s="4020">
        <v>1</v>
      </c>
      <c r="L762" s="4150"/>
      <c r="M762" s="2012"/>
      <c r="N762" s="2012"/>
      <c r="O762" s="1888"/>
      <c r="P762" s="2136"/>
    </row>
    <row r="763" spans="1:16" ht="22" customHeight="1" x14ac:dyDescent="0.35">
      <c r="A763" s="5022"/>
      <c r="B763" s="5022"/>
      <c r="C763" s="5021"/>
      <c r="D763" s="5040"/>
      <c r="E763" s="1412" t="s">
        <v>1652</v>
      </c>
      <c r="F763" s="1783" t="s">
        <v>1705</v>
      </c>
      <c r="G763" s="1414" t="s">
        <v>16</v>
      </c>
      <c r="H763" s="1415"/>
      <c r="I763" s="1416"/>
      <c r="J763" s="1412"/>
      <c r="K763" s="3913">
        <v>1</v>
      </c>
      <c r="L763" s="4249"/>
      <c r="M763" s="2111"/>
      <c r="N763" s="2111"/>
      <c r="O763" s="1987"/>
      <c r="P763" s="2235"/>
    </row>
    <row r="764" spans="1:16" ht="22" customHeight="1" x14ac:dyDescent="0.35">
      <c r="A764" s="5022"/>
      <c r="B764" s="5022"/>
      <c r="C764" s="5021"/>
      <c r="D764" s="5041"/>
      <c r="E764" s="1417" t="s">
        <v>1654</v>
      </c>
      <c r="F764" s="1418" t="s">
        <v>1706</v>
      </c>
      <c r="G764" s="1419" t="s">
        <v>16</v>
      </c>
      <c r="H764" s="1420"/>
      <c r="I764" s="1421"/>
      <c r="J764" s="1417"/>
      <c r="K764" s="4106">
        <v>1</v>
      </c>
      <c r="L764" s="4149"/>
      <c r="M764" s="2011"/>
      <c r="N764" s="2011"/>
      <c r="O764" s="1887"/>
      <c r="P764" s="2135"/>
    </row>
    <row r="765" spans="1:16" ht="22" customHeight="1" x14ac:dyDescent="0.35">
      <c r="A765" s="5022"/>
      <c r="B765" s="5022"/>
      <c r="C765" s="5021"/>
      <c r="D765" s="5042" t="s">
        <v>1707</v>
      </c>
      <c r="E765" s="1386" t="s">
        <v>1650</v>
      </c>
      <c r="F765" s="1390" t="s">
        <v>1708</v>
      </c>
      <c r="G765" s="1388" t="s">
        <v>16</v>
      </c>
      <c r="H765" s="1385"/>
      <c r="I765" s="1389"/>
      <c r="J765" s="1386"/>
      <c r="K765" s="4020">
        <v>1</v>
      </c>
      <c r="L765" s="4150"/>
      <c r="M765" s="2012"/>
      <c r="N765" s="2012"/>
      <c r="O765" s="1888"/>
      <c r="P765" s="2136"/>
    </row>
    <row r="766" spans="1:16" ht="22" customHeight="1" x14ac:dyDescent="0.35">
      <c r="A766" s="5022"/>
      <c r="B766" s="5022"/>
      <c r="C766" s="5021"/>
      <c r="D766" s="5040"/>
      <c r="E766" s="1412" t="s">
        <v>1652</v>
      </c>
      <c r="F766" s="1783" t="s">
        <v>1709</v>
      </c>
      <c r="G766" s="1414" t="s">
        <v>16</v>
      </c>
      <c r="H766" s="1415"/>
      <c r="I766" s="1416"/>
      <c r="J766" s="1412"/>
      <c r="K766" s="3913">
        <v>1</v>
      </c>
      <c r="L766" s="4249"/>
      <c r="M766" s="2111"/>
      <c r="N766" s="2111"/>
      <c r="O766" s="1987"/>
      <c r="P766" s="2235"/>
    </row>
    <row r="767" spans="1:16" ht="22" customHeight="1" x14ac:dyDescent="0.35">
      <c r="A767" s="5022"/>
      <c r="B767" s="5022"/>
      <c r="C767" s="5021"/>
      <c r="D767" s="5041"/>
      <c r="E767" s="1417" t="s">
        <v>1654</v>
      </c>
      <c r="F767" s="1418" t="s">
        <v>1710</v>
      </c>
      <c r="G767" s="1419" t="s">
        <v>16</v>
      </c>
      <c r="H767" s="1420"/>
      <c r="I767" s="1421"/>
      <c r="J767" s="1417"/>
      <c r="K767" s="4106">
        <v>1</v>
      </c>
      <c r="L767" s="4149"/>
      <c r="M767" s="2011"/>
      <c r="N767" s="2011"/>
      <c r="O767" s="1887"/>
      <c r="P767" s="2135"/>
    </row>
    <row r="768" spans="1:16" ht="22" customHeight="1" x14ac:dyDescent="0.35">
      <c r="A768" s="5022"/>
      <c r="B768" s="5022"/>
      <c r="C768" s="5021"/>
      <c r="D768" s="5042" t="s">
        <v>1711</v>
      </c>
      <c r="E768" s="1386" t="s">
        <v>1650</v>
      </c>
      <c r="F768" s="1390" t="s">
        <v>1712</v>
      </c>
      <c r="G768" s="1388" t="s">
        <v>16</v>
      </c>
      <c r="H768" s="1385"/>
      <c r="I768" s="1389"/>
      <c r="J768" s="1386"/>
      <c r="K768" s="4020">
        <v>1</v>
      </c>
      <c r="L768" s="4150"/>
      <c r="M768" s="2012"/>
      <c r="N768" s="2012"/>
      <c r="O768" s="1888"/>
      <c r="P768" s="2136"/>
    </row>
    <row r="769" spans="1:16" ht="22" customHeight="1" x14ac:dyDescent="0.35">
      <c r="A769" s="5022"/>
      <c r="B769" s="5022"/>
      <c r="C769" s="5021"/>
      <c r="D769" s="5040"/>
      <c r="E769" s="1412" t="s">
        <v>1652</v>
      </c>
      <c r="F769" s="1783" t="s">
        <v>1713</v>
      </c>
      <c r="G769" s="1414" t="s">
        <v>16</v>
      </c>
      <c r="H769" s="1415"/>
      <c r="I769" s="1416"/>
      <c r="J769" s="1412"/>
      <c r="K769" s="3913">
        <v>1</v>
      </c>
      <c r="L769" s="4249"/>
      <c r="M769" s="2111"/>
      <c r="N769" s="2111"/>
      <c r="O769" s="1987"/>
      <c r="P769" s="2235"/>
    </row>
    <row r="770" spans="1:16" ht="22" customHeight="1" thickBot="1" x14ac:dyDescent="0.4">
      <c r="A770" s="5022"/>
      <c r="B770" s="5022"/>
      <c r="C770" s="5134"/>
      <c r="D770" s="5047"/>
      <c r="E770" s="1422" t="s">
        <v>1654</v>
      </c>
      <c r="F770" s="1423" t="s">
        <v>1714</v>
      </c>
      <c r="G770" s="1424" t="s">
        <v>16</v>
      </c>
      <c r="H770" s="1425"/>
      <c r="I770" s="1426"/>
      <c r="J770" s="1422"/>
      <c r="K770" s="3925">
        <v>1</v>
      </c>
      <c r="L770" s="4151"/>
      <c r="M770" s="2013"/>
      <c r="N770" s="2013"/>
      <c r="O770" s="1889"/>
      <c r="P770" s="2137"/>
    </row>
    <row r="771" spans="1:16" ht="22" customHeight="1" x14ac:dyDescent="0.35">
      <c r="A771" s="5022"/>
      <c r="B771" s="5022"/>
      <c r="C771" s="5021" t="s">
        <v>1715</v>
      </c>
      <c r="D771" s="5036" t="s">
        <v>1023</v>
      </c>
      <c r="E771" s="1396" t="s">
        <v>1650</v>
      </c>
      <c r="F771" s="1397" t="s">
        <v>1716</v>
      </c>
      <c r="G771" s="1398" t="s">
        <v>16</v>
      </c>
      <c r="H771" s="1399"/>
      <c r="I771" s="1400" t="str">
        <f>F725&amp;" + "&amp;F728&amp;" + "&amp;F731&amp;" + "&amp;F734&amp;" + "&amp;F737&amp;" + "&amp;F740&amp;" + "&amp;F744&amp;" + "&amp;F747&amp;" + "&amp;F750&amp;" + "&amp;F753&amp;" + "&amp;F756&amp;" + "&amp;F759&amp;" + "&amp;F762&amp;" + "&amp;F765&amp;" + "&amp;F768</f>
        <v>UL + UP + UT + VA + UX + Z1 + UY + UZ + VM + VB + VN + VP + VC + VR + VS</v>
      </c>
      <c r="J771" s="1396"/>
      <c r="K771" s="3932">
        <v>1</v>
      </c>
      <c r="L771" s="4154"/>
      <c r="M771" s="2006"/>
      <c r="N771" s="2006"/>
      <c r="O771" s="1882"/>
      <c r="P771" s="2130"/>
    </row>
    <row r="772" spans="1:16" ht="22" customHeight="1" x14ac:dyDescent="0.35">
      <c r="A772" s="5022"/>
      <c r="B772" s="5022"/>
      <c r="C772" s="5021"/>
      <c r="D772" s="5036"/>
      <c r="E772" s="1437" t="s">
        <v>1652</v>
      </c>
      <c r="F772" s="1438" t="s">
        <v>1717</v>
      </c>
      <c r="G772" s="1439" t="s">
        <v>16</v>
      </c>
      <c r="H772" s="1440"/>
      <c r="I772" s="1441" t="str">
        <f>F726&amp;" + "&amp;F729&amp;" + "&amp;F732</f>
        <v>UM + UR + UV</v>
      </c>
      <c r="J772" s="1437"/>
      <c r="K772" s="3913">
        <v>1</v>
      </c>
      <c r="L772" s="4155"/>
      <c r="M772" s="2016"/>
      <c r="N772" s="2016"/>
      <c r="O772" s="1892"/>
      <c r="P772" s="2140"/>
    </row>
    <row r="773" spans="1:16" ht="22" customHeight="1" thickBot="1" x14ac:dyDescent="0.4">
      <c r="A773" s="5022"/>
      <c r="B773" s="5022"/>
      <c r="C773" s="5134"/>
      <c r="D773" s="5053"/>
      <c r="E773" s="1449" t="s">
        <v>1654</v>
      </c>
      <c r="F773" s="1544" t="s">
        <v>1718</v>
      </c>
      <c r="G773" s="1451" t="s">
        <v>16</v>
      </c>
      <c r="H773" s="1452"/>
      <c r="I773" s="1453" t="str">
        <f>F727&amp;" + "&amp;F730&amp;" + "&amp;F733</f>
        <v>UN + US + UW</v>
      </c>
      <c r="J773" s="1449"/>
      <c r="K773" s="3925">
        <v>1</v>
      </c>
      <c r="L773" s="4180"/>
      <c r="M773" s="2040"/>
      <c r="N773" s="2040"/>
      <c r="O773" s="1916"/>
      <c r="P773" s="2164"/>
    </row>
    <row r="774" spans="1:16" ht="22" customHeight="1" x14ac:dyDescent="0.35">
      <c r="A774" s="5022"/>
      <c r="B774" s="5022"/>
      <c r="C774" s="5166" t="s">
        <v>905</v>
      </c>
      <c r="D774" s="2300" t="s">
        <v>1719</v>
      </c>
      <c r="E774" s="1789" t="s">
        <v>1720</v>
      </c>
      <c r="F774" s="1790" t="s">
        <v>1721</v>
      </c>
      <c r="G774" s="1791" t="s">
        <v>16</v>
      </c>
      <c r="H774" s="1792"/>
      <c r="I774" s="1793"/>
      <c r="J774" s="1789"/>
      <c r="K774" s="4107">
        <v>1</v>
      </c>
      <c r="L774" s="4251"/>
      <c r="M774" s="2113"/>
      <c r="N774" s="2113"/>
      <c r="O774" s="1989"/>
      <c r="P774" s="2237"/>
    </row>
    <row r="775" spans="1:16" ht="22" customHeight="1" x14ac:dyDescent="0.35">
      <c r="A775" s="5022"/>
      <c r="B775" s="5022"/>
      <c r="C775" s="5167"/>
      <c r="D775" s="2301" t="s">
        <v>1722</v>
      </c>
      <c r="E775" s="1569" t="s">
        <v>1720</v>
      </c>
      <c r="F775" s="1495" t="s">
        <v>1723</v>
      </c>
      <c r="G775" s="1570" t="s">
        <v>16</v>
      </c>
      <c r="H775" s="1571"/>
      <c r="I775" s="1794"/>
      <c r="J775" s="1569"/>
      <c r="K775" s="3913">
        <v>1</v>
      </c>
      <c r="L775" s="4168"/>
      <c r="M775" s="2029"/>
      <c r="N775" s="2029"/>
      <c r="O775" s="1905"/>
      <c r="P775" s="2153"/>
    </row>
    <row r="776" spans="1:16" ht="22" customHeight="1" thickBot="1" x14ac:dyDescent="0.4">
      <c r="A776" s="5022"/>
      <c r="B776" s="5023"/>
      <c r="C776" s="5168"/>
      <c r="D776" s="2302" t="s">
        <v>1724</v>
      </c>
      <c r="E776" s="1795" t="s">
        <v>1720</v>
      </c>
      <c r="F776" s="1796" t="s">
        <v>1725</v>
      </c>
      <c r="G776" s="1797" t="s">
        <v>16</v>
      </c>
      <c r="H776" s="1798"/>
      <c r="I776" s="1799"/>
      <c r="J776" s="1795"/>
      <c r="K776" s="3928">
        <v>1</v>
      </c>
      <c r="L776" s="4252"/>
      <c r="M776" s="2114"/>
      <c r="N776" s="2114"/>
      <c r="O776" s="1990"/>
      <c r="P776" s="2238"/>
    </row>
    <row r="777" spans="1:16" ht="22" customHeight="1" thickTop="1" x14ac:dyDescent="0.35">
      <c r="A777" s="5022"/>
      <c r="B777" s="5048" t="s">
        <v>1726</v>
      </c>
      <c r="C777" s="5020" t="s">
        <v>1727</v>
      </c>
      <c r="D777" s="5039" t="s">
        <v>1728</v>
      </c>
      <c r="E777" s="1381" t="s">
        <v>1650</v>
      </c>
      <c r="F777" s="1411" t="s">
        <v>1729</v>
      </c>
      <c r="G777" s="1383" t="s">
        <v>16</v>
      </c>
      <c r="H777" s="1380"/>
      <c r="I777" s="1384"/>
      <c r="J777" s="1381"/>
      <c r="K777" s="4019">
        <v>1</v>
      </c>
      <c r="L777" s="4147"/>
      <c r="M777" s="2009"/>
      <c r="N777" s="2009"/>
      <c r="O777" s="1885"/>
      <c r="P777" s="2133"/>
    </row>
    <row r="778" spans="1:16" ht="22" customHeight="1" x14ac:dyDescent="0.35">
      <c r="A778" s="5022"/>
      <c r="B778" s="5022"/>
      <c r="C778" s="5021"/>
      <c r="D778" s="5040"/>
      <c r="E778" s="1412" t="s">
        <v>1652</v>
      </c>
      <c r="F778" s="1783" t="s">
        <v>1730</v>
      </c>
      <c r="G778" s="1414" t="s">
        <v>16</v>
      </c>
      <c r="H778" s="1415"/>
      <c r="I778" s="1416"/>
      <c r="J778" s="1412"/>
      <c r="K778" s="3913">
        <v>1</v>
      </c>
      <c r="L778" s="4249"/>
      <c r="M778" s="2111"/>
      <c r="N778" s="2111"/>
      <c r="O778" s="1987"/>
      <c r="P778" s="2235"/>
    </row>
    <row r="779" spans="1:16" ht="22" customHeight="1" x14ac:dyDescent="0.35">
      <c r="A779" s="5022"/>
      <c r="B779" s="5022"/>
      <c r="C779" s="5021"/>
      <c r="D779" s="5040"/>
      <c r="E779" s="1412" t="s">
        <v>1731</v>
      </c>
      <c r="F779" s="1783" t="s">
        <v>1732</v>
      </c>
      <c r="G779" s="1414" t="s">
        <v>16</v>
      </c>
      <c r="H779" s="1415"/>
      <c r="I779" s="1416"/>
      <c r="J779" s="1412"/>
      <c r="K779" s="3913">
        <v>1</v>
      </c>
      <c r="L779" s="4249"/>
      <c r="M779" s="2111"/>
      <c r="N779" s="2111"/>
      <c r="O779" s="1987"/>
      <c r="P779" s="2235"/>
    </row>
    <row r="780" spans="1:16" ht="22" customHeight="1" x14ac:dyDescent="0.35">
      <c r="A780" s="5022"/>
      <c r="B780" s="5022"/>
      <c r="C780" s="5021"/>
      <c r="D780" s="5041"/>
      <c r="E780" s="1443" t="s">
        <v>1733</v>
      </c>
      <c r="F780" s="1418" t="s">
        <v>1734</v>
      </c>
      <c r="G780" s="1419" t="s">
        <v>16</v>
      </c>
      <c r="H780" s="1420"/>
      <c r="I780" s="1421"/>
      <c r="J780" s="1417"/>
      <c r="K780" s="4106">
        <v>1</v>
      </c>
      <c r="L780" s="4149"/>
      <c r="M780" s="2011"/>
      <c r="N780" s="2011"/>
      <c r="O780" s="1887"/>
      <c r="P780" s="2135"/>
    </row>
    <row r="781" spans="1:16" ht="22" customHeight="1" x14ac:dyDescent="0.35">
      <c r="A781" s="5022"/>
      <c r="B781" s="5022"/>
      <c r="C781" s="5021"/>
      <c r="D781" s="5042" t="s">
        <v>1735</v>
      </c>
      <c r="E781" s="1386" t="s">
        <v>1650</v>
      </c>
      <c r="F781" s="1390" t="s">
        <v>1736</v>
      </c>
      <c r="G781" s="1388" t="s">
        <v>16</v>
      </c>
      <c r="H781" s="1385"/>
      <c r="I781" s="1389"/>
      <c r="J781" s="1386"/>
      <c r="K781" s="4020">
        <v>1</v>
      </c>
      <c r="L781" s="4150"/>
      <c r="M781" s="2012"/>
      <c r="N781" s="2012"/>
      <c r="O781" s="1888"/>
      <c r="P781" s="2136"/>
    </row>
    <row r="782" spans="1:16" ht="22" customHeight="1" x14ac:dyDescent="0.35">
      <c r="A782" s="5022"/>
      <c r="B782" s="5022"/>
      <c r="C782" s="5021"/>
      <c r="D782" s="5040"/>
      <c r="E782" s="1412" t="s">
        <v>1652</v>
      </c>
      <c r="F782" s="1783" t="s">
        <v>1737</v>
      </c>
      <c r="G782" s="1414" t="s">
        <v>16</v>
      </c>
      <c r="H782" s="1415"/>
      <c r="I782" s="1416"/>
      <c r="J782" s="1412"/>
      <c r="K782" s="3913">
        <v>1</v>
      </c>
      <c r="L782" s="4249"/>
      <c r="M782" s="2111"/>
      <c r="N782" s="2111"/>
      <c r="O782" s="1987"/>
      <c r="P782" s="2235"/>
    </row>
    <row r="783" spans="1:16" ht="22" customHeight="1" x14ac:dyDescent="0.35">
      <c r="A783" s="5022"/>
      <c r="B783" s="5022"/>
      <c r="C783" s="5021"/>
      <c r="D783" s="5040"/>
      <c r="E783" s="1412" t="s">
        <v>1731</v>
      </c>
      <c r="F783" s="1783" t="s">
        <v>1738</v>
      </c>
      <c r="G783" s="1414" t="s">
        <v>16</v>
      </c>
      <c r="H783" s="1415"/>
      <c r="I783" s="1416"/>
      <c r="J783" s="1412"/>
      <c r="K783" s="3913">
        <v>1</v>
      </c>
      <c r="L783" s="4249"/>
      <c r="M783" s="2111"/>
      <c r="N783" s="2111"/>
      <c r="O783" s="1987"/>
      <c r="P783" s="2235"/>
    </row>
    <row r="784" spans="1:16" ht="22" customHeight="1" x14ac:dyDescent="0.35">
      <c r="A784" s="5022"/>
      <c r="B784" s="5022"/>
      <c r="C784" s="5021"/>
      <c r="D784" s="5041"/>
      <c r="E784" s="1417" t="s">
        <v>1733</v>
      </c>
      <c r="F784" s="1418" t="s">
        <v>1739</v>
      </c>
      <c r="G784" s="1419" t="s">
        <v>16</v>
      </c>
      <c r="H784" s="1420"/>
      <c r="I784" s="1421"/>
      <c r="J784" s="1417"/>
      <c r="K784" s="4106">
        <v>1</v>
      </c>
      <c r="L784" s="4149"/>
      <c r="M784" s="2011"/>
      <c r="N784" s="2011"/>
      <c r="O784" s="1887"/>
      <c r="P784" s="2135"/>
    </row>
    <row r="785" spans="1:16" ht="22" customHeight="1" x14ac:dyDescent="0.35">
      <c r="A785" s="5022"/>
      <c r="B785" s="5022"/>
      <c r="C785" s="5021"/>
      <c r="D785" s="5042" t="s">
        <v>1740</v>
      </c>
      <c r="E785" s="1386" t="s">
        <v>1650</v>
      </c>
      <c r="F785" s="1390" t="s">
        <v>1741</v>
      </c>
      <c r="G785" s="1388" t="s">
        <v>16</v>
      </c>
      <c r="H785" s="1385"/>
      <c r="I785" s="1389"/>
      <c r="J785" s="1386"/>
      <c r="K785" s="4020">
        <v>1</v>
      </c>
      <c r="L785" s="4150"/>
      <c r="M785" s="2012"/>
      <c r="N785" s="2012"/>
      <c r="O785" s="1888"/>
      <c r="P785" s="2136"/>
    </row>
    <row r="786" spans="1:16" ht="22" customHeight="1" x14ac:dyDescent="0.35">
      <c r="A786" s="5022"/>
      <c r="B786" s="5022"/>
      <c r="C786" s="5021"/>
      <c r="D786" s="5040"/>
      <c r="E786" s="1412" t="s">
        <v>1652</v>
      </c>
      <c r="F786" s="1783" t="s">
        <v>1742</v>
      </c>
      <c r="G786" s="1414" t="s">
        <v>16</v>
      </c>
      <c r="H786" s="1415"/>
      <c r="I786" s="1416"/>
      <c r="J786" s="1412"/>
      <c r="K786" s="3913">
        <v>1</v>
      </c>
      <c r="L786" s="4249"/>
      <c r="M786" s="2111"/>
      <c r="N786" s="2111"/>
      <c r="O786" s="1987"/>
      <c r="P786" s="2235"/>
    </row>
    <row r="787" spans="1:16" ht="22" customHeight="1" x14ac:dyDescent="0.35">
      <c r="A787" s="5022"/>
      <c r="B787" s="5022"/>
      <c r="C787" s="5021"/>
      <c r="D787" s="5040"/>
      <c r="E787" s="1412" t="s">
        <v>1731</v>
      </c>
      <c r="F787" s="1783" t="s">
        <v>1743</v>
      </c>
      <c r="G787" s="1414" t="s">
        <v>16</v>
      </c>
      <c r="H787" s="1415"/>
      <c r="I787" s="1416"/>
      <c r="J787" s="1412"/>
      <c r="K787" s="3913">
        <v>1</v>
      </c>
      <c r="L787" s="4249"/>
      <c r="M787" s="2111"/>
      <c r="N787" s="2111"/>
      <c r="O787" s="1987"/>
      <c r="P787" s="2235"/>
    </row>
    <row r="788" spans="1:16" ht="22" customHeight="1" x14ac:dyDescent="0.35">
      <c r="A788" s="5022"/>
      <c r="B788" s="5022"/>
      <c r="C788" s="5021"/>
      <c r="D788" s="5041"/>
      <c r="E788" s="1417" t="s">
        <v>1733</v>
      </c>
      <c r="F788" s="1418" t="s">
        <v>1744</v>
      </c>
      <c r="G788" s="1419" t="s">
        <v>16</v>
      </c>
      <c r="H788" s="1420"/>
      <c r="I788" s="1421"/>
      <c r="J788" s="1417"/>
      <c r="K788" s="4106">
        <v>1</v>
      </c>
      <c r="L788" s="4149"/>
      <c r="M788" s="2011"/>
      <c r="N788" s="2011"/>
      <c r="O788" s="1887"/>
      <c r="P788" s="2135"/>
    </row>
    <row r="789" spans="1:16" ht="22" customHeight="1" x14ac:dyDescent="0.35">
      <c r="A789" s="5022"/>
      <c r="B789" s="5022"/>
      <c r="C789" s="5021"/>
      <c r="D789" s="5042" t="s">
        <v>1745</v>
      </c>
      <c r="E789" s="1443" t="s">
        <v>1650</v>
      </c>
      <c r="F789" s="1447" t="s">
        <v>1746</v>
      </c>
      <c r="G789" s="1444" t="s">
        <v>16</v>
      </c>
      <c r="H789" s="1445"/>
      <c r="I789" s="1446"/>
      <c r="J789" s="1443"/>
      <c r="K789" s="3932">
        <v>1</v>
      </c>
      <c r="L789" s="4157"/>
      <c r="M789" s="2018"/>
      <c r="N789" s="2018"/>
      <c r="O789" s="1894"/>
      <c r="P789" s="2142"/>
    </row>
    <row r="790" spans="1:16" ht="22" customHeight="1" x14ac:dyDescent="0.35">
      <c r="A790" s="5022"/>
      <c r="B790" s="5022"/>
      <c r="C790" s="5021"/>
      <c r="D790" s="5040"/>
      <c r="E790" s="1412" t="s">
        <v>1652</v>
      </c>
      <c r="F790" s="1783" t="s">
        <v>1747</v>
      </c>
      <c r="G790" s="1414" t="s">
        <v>16</v>
      </c>
      <c r="H790" s="1415"/>
      <c r="I790" s="1416"/>
      <c r="J790" s="1412"/>
      <c r="K790" s="3913">
        <v>1</v>
      </c>
      <c r="L790" s="4249"/>
      <c r="M790" s="2111"/>
      <c r="N790" s="2111"/>
      <c r="O790" s="1987"/>
      <c r="P790" s="2235"/>
    </row>
    <row r="791" spans="1:16" ht="22" customHeight="1" x14ac:dyDescent="0.35">
      <c r="A791" s="5022"/>
      <c r="B791" s="5022"/>
      <c r="C791" s="5021"/>
      <c r="D791" s="5040"/>
      <c r="E791" s="1412" t="s">
        <v>1731</v>
      </c>
      <c r="F791" s="1783" t="s">
        <v>1748</v>
      </c>
      <c r="G791" s="1414" t="s">
        <v>16</v>
      </c>
      <c r="H791" s="1415"/>
      <c r="I791" s="1416"/>
      <c r="J791" s="1412"/>
      <c r="K791" s="3913">
        <v>1</v>
      </c>
      <c r="L791" s="4249"/>
      <c r="M791" s="2111"/>
      <c r="N791" s="2111"/>
      <c r="O791" s="1987"/>
      <c r="P791" s="2235"/>
    </row>
    <row r="792" spans="1:16" ht="22" customHeight="1" x14ac:dyDescent="0.35">
      <c r="A792" s="5022"/>
      <c r="B792" s="5022"/>
      <c r="C792" s="5021"/>
      <c r="D792" s="5041"/>
      <c r="E792" s="1417" t="s">
        <v>1733</v>
      </c>
      <c r="F792" s="1418" t="s">
        <v>1749</v>
      </c>
      <c r="G792" s="1419" t="s">
        <v>16</v>
      </c>
      <c r="H792" s="1420"/>
      <c r="I792" s="1421"/>
      <c r="J792" s="1417"/>
      <c r="K792" s="4106">
        <v>1</v>
      </c>
      <c r="L792" s="4149"/>
      <c r="M792" s="2011"/>
      <c r="N792" s="2011"/>
      <c r="O792" s="1887"/>
      <c r="P792" s="2135"/>
    </row>
    <row r="793" spans="1:16" ht="22" customHeight="1" x14ac:dyDescent="0.35">
      <c r="A793" s="5022"/>
      <c r="B793" s="5022"/>
      <c r="C793" s="5021"/>
      <c r="D793" s="5042" t="s">
        <v>1750</v>
      </c>
      <c r="E793" s="1386" t="s">
        <v>1650</v>
      </c>
      <c r="F793" s="1390" t="s">
        <v>1751</v>
      </c>
      <c r="G793" s="1388" t="s">
        <v>16</v>
      </c>
      <c r="H793" s="1385"/>
      <c r="I793" s="1389"/>
      <c r="J793" s="1386"/>
      <c r="K793" s="4020">
        <v>1</v>
      </c>
      <c r="L793" s="4150"/>
      <c r="M793" s="2012"/>
      <c r="N793" s="2012"/>
      <c r="O793" s="1888"/>
      <c r="P793" s="2136"/>
    </row>
    <row r="794" spans="1:16" ht="22" customHeight="1" x14ac:dyDescent="0.35">
      <c r="A794" s="5022"/>
      <c r="B794" s="5022"/>
      <c r="C794" s="5021"/>
      <c r="D794" s="5040"/>
      <c r="E794" s="1412" t="s">
        <v>1652</v>
      </c>
      <c r="F794" s="1783" t="s">
        <v>1752</v>
      </c>
      <c r="G794" s="1414" t="s">
        <v>16</v>
      </c>
      <c r="H794" s="1415"/>
      <c r="I794" s="1416"/>
      <c r="J794" s="1412"/>
      <c r="K794" s="3913">
        <v>1</v>
      </c>
      <c r="L794" s="4249"/>
      <c r="M794" s="2111"/>
      <c r="N794" s="2111"/>
      <c r="O794" s="1987"/>
      <c r="P794" s="2235"/>
    </row>
    <row r="795" spans="1:16" ht="22" customHeight="1" x14ac:dyDescent="0.35">
      <c r="A795" s="5022"/>
      <c r="B795" s="5022"/>
      <c r="C795" s="5021"/>
      <c r="D795" s="5040"/>
      <c r="E795" s="1412" t="s">
        <v>1731</v>
      </c>
      <c r="F795" s="1783" t="s">
        <v>1753</v>
      </c>
      <c r="G795" s="1414" t="s">
        <v>16</v>
      </c>
      <c r="H795" s="1415"/>
      <c r="I795" s="1416"/>
      <c r="J795" s="1412"/>
      <c r="K795" s="3913">
        <v>1</v>
      </c>
      <c r="L795" s="4249"/>
      <c r="M795" s="2111"/>
      <c r="N795" s="2111"/>
      <c r="O795" s="1987"/>
      <c r="P795" s="2235"/>
    </row>
    <row r="796" spans="1:16" ht="22" customHeight="1" thickBot="1" x14ac:dyDescent="0.4">
      <c r="A796" s="5022"/>
      <c r="B796" s="5022"/>
      <c r="C796" s="5134"/>
      <c r="D796" s="5047"/>
      <c r="E796" s="1422" t="s">
        <v>1733</v>
      </c>
      <c r="F796" s="1423" t="s">
        <v>1754</v>
      </c>
      <c r="G796" s="1424" t="s">
        <v>16</v>
      </c>
      <c r="H796" s="1425"/>
      <c r="I796" s="1426"/>
      <c r="J796" s="1422"/>
      <c r="K796" s="3925">
        <v>1</v>
      </c>
      <c r="L796" s="4151"/>
      <c r="M796" s="2013"/>
      <c r="N796" s="2013"/>
      <c r="O796" s="1889"/>
      <c r="P796" s="2137"/>
    </row>
    <row r="797" spans="1:16" ht="22" customHeight="1" x14ac:dyDescent="0.35">
      <c r="A797" s="5022"/>
      <c r="B797" s="5022"/>
      <c r="C797" s="5021" t="s">
        <v>1755</v>
      </c>
      <c r="D797" s="5040" t="s">
        <v>1756</v>
      </c>
      <c r="E797" s="1443" t="s">
        <v>1650</v>
      </c>
      <c r="F797" s="1447" t="s">
        <v>1757</v>
      </c>
      <c r="G797" s="1444" t="s">
        <v>16</v>
      </c>
      <c r="H797" s="1445"/>
      <c r="I797" s="1446"/>
      <c r="J797" s="1443"/>
      <c r="K797" s="3932">
        <v>1</v>
      </c>
      <c r="L797" s="4157"/>
      <c r="M797" s="2018"/>
      <c r="N797" s="2018"/>
      <c r="O797" s="1894"/>
      <c r="P797" s="2142"/>
    </row>
    <row r="798" spans="1:16" ht="22" customHeight="1" x14ac:dyDescent="0.35">
      <c r="A798" s="5022"/>
      <c r="B798" s="5022"/>
      <c r="C798" s="5021"/>
      <c r="D798" s="5040"/>
      <c r="E798" s="1412" t="s">
        <v>1652</v>
      </c>
      <c r="F798" s="1783" t="s">
        <v>1758</v>
      </c>
      <c r="G798" s="1414" t="s">
        <v>16</v>
      </c>
      <c r="H798" s="1415"/>
      <c r="I798" s="1416"/>
      <c r="J798" s="1412"/>
      <c r="K798" s="3913">
        <v>1</v>
      </c>
      <c r="L798" s="4249"/>
      <c r="M798" s="2111"/>
      <c r="N798" s="2111"/>
      <c r="O798" s="1987"/>
      <c r="P798" s="2235"/>
    </row>
    <row r="799" spans="1:16" ht="22" customHeight="1" x14ac:dyDescent="0.35">
      <c r="A799" s="5022"/>
      <c r="B799" s="5022"/>
      <c r="C799" s="5021"/>
      <c r="D799" s="5040"/>
      <c r="E799" s="1412" t="s">
        <v>1731</v>
      </c>
      <c r="F799" s="1783" t="s">
        <v>1759</v>
      </c>
      <c r="G799" s="1414" t="s">
        <v>16</v>
      </c>
      <c r="H799" s="1415"/>
      <c r="I799" s="1416"/>
      <c r="J799" s="1412"/>
      <c r="K799" s="3913">
        <v>1</v>
      </c>
      <c r="L799" s="4249"/>
      <c r="M799" s="2111"/>
      <c r="N799" s="2111"/>
      <c r="O799" s="1987"/>
      <c r="P799" s="2235"/>
    </row>
    <row r="800" spans="1:16" ht="22" customHeight="1" x14ac:dyDescent="0.35">
      <c r="A800" s="5022"/>
      <c r="B800" s="5022"/>
      <c r="C800" s="5021"/>
      <c r="D800" s="5041"/>
      <c r="E800" s="1417" t="s">
        <v>1733</v>
      </c>
      <c r="F800" s="1418" t="s">
        <v>1760</v>
      </c>
      <c r="G800" s="1419" t="s">
        <v>16</v>
      </c>
      <c r="H800" s="1420"/>
      <c r="I800" s="1421"/>
      <c r="J800" s="1417"/>
      <c r="K800" s="4106">
        <v>1</v>
      </c>
      <c r="L800" s="4149"/>
      <c r="M800" s="2011"/>
      <c r="N800" s="2011"/>
      <c r="O800" s="1887"/>
      <c r="P800" s="2135"/>
    </row>
    <row r="801" spans="1:16" ht="22" customHeight="1" x14ac:dyDescent="0.35">
      <c r="A801" s="5022"/>
      <c r="B801" s="5022"/>
      <c r="C801" s="5021"/>
      <c r="D801" s="5042" t="s">
        <v>1679</v>
      </c>
      <c r="E801" s="1386" t="s">
        <v>1650</v>
      </c>
      <c r="F801" s="1390" t="s">
        <v>1761</v>
      </c>
      <c r="G801" s="1388" t="s">
        <v>16</v>
      </c>
      <c r="H801" s="1385"/>
      <c r="I801" s="1389"/>
      <c r="J801" s="1386"/>
      <c r="K801" s="4020">
        <v>1</v>
      </c>
      <c r="L801" s="4150"/>
      <c r="M801" s="2012"/>
      <c r="N801" s="2012"/>
      <c r="O801" s="1888"/>
      <c r="P801" s="2136"/>
    </row>
    <row r="802" spans="1:16" ht="22" customHeight="1" x14ac:dyDescent="0.35">
      <c r="A802" s="5022"/>
      <c r="B802" s="5022"/>
      <c r="C802" s="5021"/>
      <c r="D802" s="5040"/>
      <c r="E802" s="1412" t="s">
        <v>1652</v>
      </c>
      <c r="F802" s="1783" t="s">
        <v>1762</v>
      </c>
      <c r="G802" s="1414" t="s">
        <v>16</v>
      </c>
      <c r="H802" s="1415"/>
      <c r="I802" s="1416"/>
      <c r="J802" s="1412"/>
      <c r="K802" s="3913">
        <v>1</v>
      </c>
      <c r="L802" s="4249"/>
      <c r="M802" s="2111"/>
      <c r="N802" s="2111"/>
      <c r="O802" s="1987"/>
      <c r="P802" s="2235"/>
    </row>
    <row r="803" spans="1:16" ht="22" customHeight="1" x14ac:dyDescent="0.35">
      <c r="A803" s="5022"/>
      <c r="B803" s="5022"/>
      <c r="C803" s="5021"/>
      <c r="D803" s="5040"/>
      <c r="E803" s="1412" t="s">
        <v>1731</v>
      </c>
      <c r="F803" s="1783" t="s">
        <v>1763</v>
      </c>
      <c r="G803" s="1414" t="s">
        <v>16</v>
      </c>
      <c r="H803" s="1415"/>
      <c r="I803" s="1416"/>
      <c r="J803" s="1412"/>
      <c r="K803" s="3913">
        <v>1</v>
      </c>
      <c r="L803" s="4249"/>
      <c r="M803" s="2111"/>
      <c r="N803" s="2111"/>
      <c r="O803" s="1987"/>
      <c r="P803" s="2235"/>
    </row>
    <row r="804" spans="1:16" ht="22" customHeight="1" x14ac:dyDescent="0.35">
      <c r="A804" s="5022"/>
      <c r="B804" s="5022"/>
      <c r="C804" s="5021"/>
      <c r="D804" s="5041"/>
      <c r="E804" s="1417" t="s">
        <v>1733</v>
      </c>
      <c r="F804" s="1418" t="s">
        <v>1764</v>
      </c>
      <c r="G804" s="1419" t="s">
        <v>16</v>
      </c>
      <c r="H804" s="1420"/>
      <c r="I804" s="1421"/>
      <c r="J804" s="1417"/>
      <c r="K804" s="4106">
        <v>1</v>
      </c>
      <c r="L804" s="4149"/>
      <c r="M804" s="2011"/>
      <c r="N804" s="2011"/>
      <c r="O804" s="1887"/>
      <c r="P804" s="2135"/>
    </row>
    <row r="805" spans="1:16" ht="22" customHeight="1" x14ac:dyDescent="0.35">
      <c r="A805" s="5022"/>
      <c r="B805" s="5022"/>
      <c r="C805" s="5021"/>
      <c r="D805" s="5042" t="s">
        <v>1683</v>
      </c>
      <c r="E805" s="1386" t="s">
        <v>1650</v>
      </c>
      <c r="F805" s="1390" t="s">
        <v>1765</v>
      </c>
      <c r="G805" s="1388" t="s">
        <v>16</v>
      </c>
      <c r="H805" s="1385"/>
      <c r="I805" s="1389"/>
      <c r="J805" s="1386"/>
      <c r="K805" s="4020">
        <v>1</v>
      </c>
      <c r="L805" s="4150"/>
      <c r="M805" s="2012"/>
      <c r="N805" s="2012"/>
      <c r="O805" s="1888"/>
      <c r="P805" s="2136"/>
    </row>
    <row r="806" spans="1:16" ht="22" customHeight="1" x14ac:dyDescent="0.35">
      <c r="A806" s="5022"/>
      <c r="B806" s="5022"/>
      <c r="C806" s="5021"/>
      <c r="D806" s="5040"/>
      <c r="E806" s="1412" t="s">
        <v>1652</v>
      </c>
      <c r="F806" s="1783" t="s">
        <v>1766</v>
      </c>
      <c r="G806" s="1414" t="s">
        <v>16</v>
      </c>
      <c r="H806" s="1415"/>
      <c r="I806" s="1416"/>
      <c r="J806" s="1412"/>
      <c r="K806" s="3913">
        <v>1</v>
      </c>
      <c r="L806" s="4249"/>
      <c r="M806" s="2111"/>
      <c r="N806" s="2111"/>
      <c r="O806" s="1987"/>
      <c r="P806" s="2235"/>
    </row>
    <row r="807" spans="1:16" ht="22" customHeight="1" x14ac:dyDescent="0.35">
      <c r="A807" s="5022"/>
      <c r="B807" s="5022"/>
      <c r="C807" s="5021"/>
      <c r="D807" s="5040"/>
      <c r="E807" s="1412" t="s">
        <v>1731</v>
      </c>
      <c r="F807" s="1783" t="s">
        <v>1767</v>
      </c>
      <c r="G807" s="1414" t="s">
        <v>16</v>
      </c>
      <c r="H807" s="1415"/>
      <c r="I807" s="1416"/>
      <c r="J807" s="1412"/>
      <c r="K807" s="3913">
        <v>1</v>
      </c>
      <c r="L807" s="4249"/>
      <c r="M807" s="2111"/>
      <c r="N807" s="2111"/>
      <c r="O807" s="1987"/>
      <c r="P807" s="2235"/>
    </row>
    <row r="808" spans="1:16" ht="22" customHeight="1" x14ac:dyDescent="0.35">
      <c r="A808" s="5022"/>
      <c r="B808" s="5022"/>
      <c r="C808" s="5021"/>
      <c r="D808" s="5041"/>
      <c r="E808" s="1417" t="s">
        <v>1733</v>
      </c>
      <c r="F808" s="1418" t="s">
        <v>1768</v>
      </c>
      <c r="G808" s="1419" t="s">
        <v>16</v>
      </c>
      <c r="H808" s="1420"/>
      <c r="I808" s="1421"/>
      <c r="J808" s="1417"/>
      <c r="K808" s="4106">
        <v>1</v>
      </c>
      <c r="L808" s="4149"/>
      <c r="M808" s="2011"/>
      <c r="N808" s="2011"/>
      <c r="O808" s="1887"/>
      <c r="P808" s="2135"/>
    </row>
    <row r="809" spans="1:16" ht="22" customHeight="1" x14ac:dyDescent="0.35">
      <c r="A809" s="5022"/>
      <c r="B809" s="5022"/>
      <c r="C809" s="5021"/>
      <c r="D809" s="5042" t="s">
        <v>1687</v>
      </c>
      <c r="E809" s="1386" t="s">
        <v>1650</v>
      </c>
      <c r="F809" s="1390" t="s">
        <v>1769</v>
      </c>
      <c r="G809" s="1388" t="s">
        <v>16</v>
      </c>
      <c r="H809" s="1385"/>
      <c r="I809" s="1389"/>
      <c r="J809" s="1386"/>
      <c r="K809" s="4020">
        <v>1</v>
      </c>
      <c r="L809" s="4150"/>
      <c r="M809" s="2012"/>
      <c r="N809" s="2012"/>
      <c r="O809" s="1888"/>
      <c r="P809" s="2136"/>
    </row>
    <row r="810" spans="1:16" ht="22" customHeight="1" x14ac:dyDescent="0.35">
      <c r="A810" s="5022"/>
      <c r="B810" s="5022"/>
      <c r="C810" s="5021"/>
      <c r="D810" s="5040"/>
      <c r="E810" s="1412" t="s">
        <v>1652</v>
      </c>
      <c r="F810" s="1800" t="s">
        <v>1770</v>
      </c>
      <c r="G810" s="1414" t="s">
        <v>16</v>
      </c>
      <c r="H810" s="1415"/>
      <c r="I810" s="1416"/>
      <c r="J810" s="1412"/>
      <c r="K810" s="3913">
        <v>1</v>
      </c>
      <c r="L810" s="4253"/>
      <c r="M810" s="2115"/>
      <c r="N810" s="2115"/>
      <c r="O810" s="1991"/>
      <c r="P810" s="2239"/>
    </row>
    <row r="811" spans="1:16" ht="22" customHeight="1" x14ac:dyDescent="0.35">
      <c r="A811" s="5022"/>
      <c r="B811" s="5022"/>
      <c r="C811" s="5021"/>
      <c r="D811" s="5040"/>
      <c r="E811" s="1412" t="s">
        <v>1731</v>
      </c>
      <c r="F811" s="1800" t="s">
        <v>1771</v>
      </c>
      <c r="G811" s="1414" t="s">
        <v>16</v>
      </c>
      <c r="H811" s="1415"/>
      <c r="I811" s="1416"/>
      <c r="J811" s="1412"/>
      <c r="K811" s="3913">
        <v>1</v>
      </c>
      <c r="L811" s="4253"/>
      <c r="M811" s="2115"/>
      <c r="N811" s="2115"/>
      <c r="O811" s="1991"/>
      <c r="P811" s="2239"/>
    </row>
    <row r="812" spans="1:16" ht="22" customHeight="1" x14ac:dyDescent="0.35">
      <c r="A812" s="5022"/>
      <c r="B812" s="5022"/>
      <c r="C812" s="5021"/>
      <c r="D812" s="5041"/>
      <c r="E812" s="1417" t="s">
        <v>1733</v>
      </c>
      <c r="F812" s="1801" t="s">
        <v>1772</v>
      </c>
      <c r="G812" s="1419" t="s">
        <v>16</v>
      </c>
      <c r="H812" s="1420"/>
      <c r="I812" s="1421"/>
      <c r="J812" s="1417"/>
      <c r="K812" s="4106">
        <v>1</v>
      </c>
      <c r="L812" s="4254"/>
      <c r="M812" s="2116"/>
      <c r="N812" s="2116"/>
      <c r="O812" s="1992"/>
      <c r="P812" s="2240"/>
    </row>
    <row r="813" spans="1:16" ht="22" customHeight="1" x14ac:dyDescent="0.35">
      <c r="A813" s="5022"/>
      <c r="B813" s="5022"/>
      <c r="C813" s="5021"/>
      <c r="D813" s="5042" t="s">
        <v>1691</v>
      </c>
      <c r="E813" s="1386" t="s">
        <v>1650</v>
      </c>
      <c r="F813" s="1390" t="s">
        <v>1773</v>
      </c>
      <c r="G813" s="1388" t="s">
        <v>16</v>
      </c>
      <c r="H813" s="1385"/>
      <c r="I813" s="1389"/>
      <c r="J813" s="1386"/>
      <c r="K813" s="4020">
        <v>1</v>
      </c>
      <c r="L813" s="4150"/>
      <c r="M813" s="2012"/>
      <c r="N813" s="2012"/>
      <c r="O813" s="1888"/>
      <c r="P813" s="2136"/>
    </row>
    <row r="814" spans="1:16" ht="22" customHeight="1" x14ac:dyDescent="0.35">
      <c r="A814" s="5022"/>
      <c r="B814" s="5022"/>
      <c r="C814" s="5021"/>
      <c r="D814" s="5040"/>
      <c r="E814" s="1412" t="s">
        <v>1652</v>
      </c>
      <c r="F814" s="1783" t="s">
        <v>1774</v>
      </c>
      <c r="G814" s="1414" t="s">
        <v>16</v>
      </c>
      <c r="H814" s="1415"/>
      <c r="I814" s="1416"/>
      <c r="J814" s="1412"/>
      <c r="K814" s="3913">
        <v>1</v>
      </c>
      <c r="L814" s="4249"/>
      <c r="M814" s="2111"/>
      <c r="N814" s="2111"/>
      <c r="O814" s="1987"/>
      <c r="P814" s="2235"/>
    </row>
    <row r="815" spans="1:16" ht="22" customHeight="1" x14ac:dyDescent="0.35">
      <c r="A815" s="5022"/>
      <c r="B815" s="5022"/>
      <c r="C815" s="5021"/>
      <c r="D815" s="5040"/>
      <c r="E815" s="1412" t="s">
        <v>1731</v>
      </c>
      <c r="F815" s="1783" t="s">
        <v>1775</v>
      </c>
      <c r="G815" s="1414" t="s">
        <v>16</v>
      </c>
      <c r="H815" s="1415"/>
      <c r="I815" s="1416"/>
      <c r="J815" s="1412"/>
      <c r="K815" s="3913">
        <v>1</v>
      </c>
      <c r="L815" s="4249"/>
      <c r="M815" s="2111"/>
      <c r="N815" s="2111"/>
      <c r="O815" s="1987"/>
      <c r="P815" s="2235"/>
    </row>
    <row r="816" spans="1:16" ht="22" customHeight="1" x14ac:dyDescent="0.35">
      <c r="A816" s="5022"/>
      <c r="B816" s="5022"/>
      <c r="C816" s="5021"/>
      <c r="D816" s="5041"/>
      <c r="E816" s="1417" t="s">
        <v>1733</v>
      </c>
      <c r="F816" s="1418" t="s">
        <v>1776</v>
      </c>
      <c r="G816" s="1419" t="s">
        <v>16</v>
      </c>
      <c r="H816" s="1420"/>
      <c r="I816" s="1421"/>
      <c r="J816" s="1417"/>
      <c r="K816" s="4106">
        <v>1</v>
      </c>
      <c r="L816" s="4149"/>
      <c r="M816" s="2011"/>
      <c r="N816" s="2011"/>
      <c r="O816" s="1887"/>
      <c r="P816" s="2135"/>
    </row>
    <row r="817" spans="1:16" ht="22" customHeight="1" x14ac:dyDescent="0.35">
      <c r="A817" s="5022"/>
      <c r="B817" s="5022"/>
      <c r="C817" s="5021"/>
      <c r="D817" s="5042" t="s">
        <v>1777</v>
      </c>
      <c r="E817" s="1386" t="s">
        <v>1650</v>
      </c>
      <c r="F817" s="1447" t="s">
        <v>1778</v>
      </c>
      <c r="G817" s="1444" t="s">
        <v>16</v>
      </c>
      <c r="H817" s="1445"/>
      <c r="I817" s="1446"/>
      <c r="J817" s="1443"/>
      <c r="K817" s="3932">
        <v>1</v>
      </c>
      <c r="L817" s="4157"/>
      <c r="M817" s="2018"/>
      <c r="N817" s="2018"/>
      <c r="O817" s="1894"/>
      <c r="P817" s="2142"/>
    </row>
    <row r="818" spans="1:16" ht="22" customHeight="1" x14ac:dyDescent="0.35">
      <c r="A818" s="5022"/>
      <c r="B818" s="5022"/>
      <c r="C818" s="5021"/>
      <c r="D818" s="5040"/>
      <c r="E818" s="1412" t="s">
        <v>1652</v>
      </c>
      <c r="F818" s="1783" t="s">
        <v>1779</v>
      </c>
      <c r="G818" s="1414" t="s">
        <v>16</v>
      </c>
      <c r="H818" s="1415"/>
      <c r="I818" s="1416"/>
      <c r="J818" s="1412"/>
      <c r="K818" s="3913">
        <v>1</v>
      </c>
      <c r="L818" s="4249"/>
      <c r="M818" s="2111"/>
      <c r="N818" s="2111"/>
      <c r="O818" s="1987"/>
      <c r="P818" s="2235"/>
    </row>
    <row r="819" spans="1:16" ht="22" customHeight="1" x14ac:dyDescent="0.35">
      <c r="A819" s="5022"/>
      <c r="B819" s="5022"/>
      <c r="C819" s="5021"/>
      <c r="D819" s="5040"/>
      <c r="E819" s="1412" t="s">
        <v>1731</v>
      </c>
      <c r="F819" s="1783" t="s">
        <v>1780</v>
      </c>
      <c r="G819" s="1414" t="s">
        <v>16</v>
      </c>
      <c r="H819" s="1415"/>
      <c r="I819" s="1416"/>
      <c r="J819" s="1412"/>
      <c r="K819" s="3913">
        <v>1</v>
      </c>
      <c r="L819" s="4249"/>
      <c r="M819" s="2111"/>
      <c r="N819" s="2111"/>
      <c r="O819" s="1987"/>
      <c r="P819" s="2235"/>
    </row>
    <row r="820" spans="1:16" ht="22" customHeight="1" x14ac:dyDescent="0.35">
      <c r="A820" s="5022"/>
      <c r="B820" s="5022"/>
      <c r="C820" s="5021"/>
      <c r="D820" s="5041"/>
      <c r="E820" s="1417" t="s">
        <v>1733</v>
      </c>
      <c r="F820" s="1418" t="s">
        <v>1781</v>
      </c>
      <c r="G820" s="1419" t="s">
        <v>16</v>
      </c>
      <c r="H820" s="1420"/>
      <c r="I820" s="1421"/>
      <c r="J820" s="1417"/>
      <c r="K820" s="4106">
        <v>1</v>
      </c>
      <c r="L820" s="4149"/>
      <c r="M820" s="2011"/>
      <c r="N820" s="2011"/>
      <c r="O820" s="1887"/>
      <c r="P820" s="2135"/>
    </row>
    <row r="821" spans="1:16" ht="22" customHeight="1" x14ac:dyDescent="0.35">
      <c r="A821" s="5022"/>
      <c r="B821" s="5022"/>
      <c r="C821" s="5021"/>
      <c r="D821" s="5042" t="s">
        <v>1782</v>
      </c>
      <c r="E821" s="1386" t="s">
        <v>1650</v>
      </c>
      <c r="F821" s="1447" t="s">
        <v>1783</v>
      </c>
      <c r="G821" s="1444" t="s">
        <v>16</v>
      </c>
      <c r="H821" s="1445"/>
      <c r="I821" s="1446"/>
      <c r="J821" s="1443"/>
      <c r="K821" s="3932">
        <v>1</v>
      </c>
      <c r="L821" s="4157"/>
      <c r="M821" s="2018"/>
      <c r="N821" s="2018"/>
      <c r="O821" s="1894"/>
      <c r="P821" s="2142"/>
    </row>
    <row r="822" spans="1:16" ht="22" customHeight="1" x14ac:dyDescent="0.35">
      <c r="A822" s="5022"/>
      <c r="B822" s="5022"/>
      <c r="C822" s="5021"/>
      <c r="D822" s="5040"/>
      <c r="E822" s="1412" t="s">
        <v>1652</v>
      </c>
      <c r="F822" s="1783" t="s">
        <v>1784</v>
      </c>
      <c r="G822" s="1414" t="s">
        <v>16</v>
      </c>
      <c r="H822" s="1415"/>
      <c r="I822" s="1416"/>
      <c r="J822" s="1412"/>
      <c r="K822" s="3913">
        <v>1</v>
      </c>
      <c r="L822" s="4249"/>
      <c r="M822" s="2111"/>
      <c r="N822" s="2111"/>
      <c r="O822" s="1987"/>
      <c r="P822" s="2235"/>
    </row>
    <row r="823" spans="1:16" ht="22" customHeight="1" x14ac:dyDescent="0.35">
      <c r="A823" s="5022"/>
      <c r="B823" s="5022"/>
      <c r="C823" s="5021"/>
      <c r="D823" s="5040"/>
      <c r="E823" s="1412" t="s">
        <v>1731</v>
      </c>
      <c r="F823" s="1783" t="s">
        <v>1785</v>
      </c>
      <c r="G823" s="1414" t="s">
        <v>16</v>
      </c>
      <c r="H823" s="1415"/>
      <c r="I823" s="1416"/>
      <c r="J823" s="1412"/>
      <c r="K823" s="3913">
        <v>1</v>
      </c>
      <c r="L823" s="4249"/>
      <c r="M823" s="2111"/>
      <c r="N823" s="2111"/>
      <c r="O823" s="1987"/>
      <c r="P823" s="2235"/>
    </row>
    <row r="824" spans="1:16" ht="22" customHeight="1" x14ac:dyDescent="0.35">
      <c r="A824" s="5022"/>
      <c r="B824" s="5022"/>
      <c r="C824" s="5021"/>
      <c r="D824" s="5041"/>
      <c r="E824" s="1417" t="s">
        <v>1733</v>
      </c>
      <c r="F824" s="1448" t="s">
        <v>1786</v>
      </c>
      <c r="G824" s="1444" t="s">
        <v>16</v>
      </c>
      <c r="H824" s="1445"/>
      <c r="I824" s="1446"/>
      <c r="J824" s="1443"/>
      <c r="K824" s="3932">
        <v>1</v>
      </c>
      <c r="L824" s="4158"/>
      <c r="M824" s="2019"/>
      <c r="N824" s="2019"/>
      <c r="O824" s="1895"/>
      <c r="P824" s="2143"/>
    </row>
    <row r="825" spans="1:16" ht="22" customHeight="1" x14ac:dyDescent="0.35">
      <c r="A825" s="5022"/>
      <c r="B825" s="5022"/>
      <c r="C825" s="5021"/>
      <c r="D825" s="5042" t="s">
        <v>891</v>
      </c>
      <c r="E825" s="1386" t="s">
        <v>1650</v>
      </c>
      <c r="F825" s="1390" t="s">
        <v>1787</v>
      </c>
      <c r="G825" s="1388" t="s">
        <v>16</v>
      </c>
      <c r="H825" s="1385"/>
      <c r="I825" s="1389"/>
      <c r="J825" s="1386"/>
      <c r="K825" s="4020">
        <v>1</v>
      </c>
      <c r="L825" s="4150"/>
      <c r="M825" s="2012"/>
      <c r="N825" s="2012"/>
      <c r="O825" s="1888"/>
      <c r="P825" s="2136"/>
    </row>
    <row r="826" spans="1:16" ht="22" customHeight="1" x14ac:dyDescent="0.35">
      <c r="A826" s="5022"/>
      <c r="B826" s="5022"/>
      <c r="C826" s="5021"/>
      <c r="D826" s="5040"/>
      <c r="E826" s="1412" t="s">
        <v>1652</v>
      </c>
      <c r="F826" s="1783" t="s">
        <v>1788</v>
      </c>
      <c r="G826" s="1414" t="s">
        <v>16</v>
      </c>
      <c r="H826" s="1415"/>
      <c r="I826" s="1416"/>
      <c r="J826" s="1412"/>
      <c r="K826" s="3913">
        <v>1</v>
      </c>
      <c r="L826" s="4249"/>
      <c r="M826" s="2111"/>
      <c r="N826" s="2111"/>
      <c r="O826" s="1987"/>
      <c r="P826" s="2235"/>
    </row>
    <row r="827" spans="1:16" ht="22" customHeight="1" x14ac:dyDescent="0.35">
      <c r="A827" s="5022"/>
      <c r="B827" s="5022"/>
      <c r="C827" s="5021"/>
      <c r="D827" s="5040"/>
      <c r="E827" s="1412" t="s">
        <v>1731</v>
      </c>
      <c r="F827" s="1783" t="s">
        <v>1789</v>
      </c>
      <c r="G827" s="1414" t="s">
        <v>16</v>
      </c>
      <c r="H827" s="1415"/>
      <c r="I827" s="1416"/>
      <c r="J827" s="1412"/>
      <c r="K827" s="3913">
        <v>1</v>
      </c>
      <c r="L827" s="4249"/>
      <c r="M827" s="2111"/>
      <c r="N827" s="2111"/>
      <c r="O827" s="1987"/>
      <c r="P827" s="2235"/>
    </row>
    <row r="828" spans="1:16" ht="22" customHeight="1" x14ac:dyDescent="0.35">
      <c r="A828" s="5022"/>
      <c r="B828" s="5022"/>
      <c r="C828" s="5021"/>
      <c r="D828" s="5041"/>
      <c r="E828" s="1417" t="s">
        <v>1733</v>
      </c>
      <c r="F828" s="1418" t="s">
        <v>1790</v>
      </c>
      <c r="G828" s="1419" t="s">
        <v>16</v>
      </c>
      <c r="H828" s="1420"/>
      <c r="I828" s="1421"/>
      <c r="J828" s="1417"/>
      <c r="K828" s="4106">
        <v>1</v>
      </c>
      <c r="L828" s="4149"/>
      <c r="M828" s="2011"/>
      <c r="N828" s="2011"/>
      <c r="O828" s="1887"/>
      <c r="P828" s="2135"/>
    </row>
    <row r="829" spans="1:16" ht="22" customHeight="1" x14ac:dyDescent="0.35">
      <c r="A829" s="5022"/>
      <c r="B829" s="5022"/>
      <c r="C829" s="5021"/>
      <c r="D829" s="5042" t="s">
        <v>1791</v>
      </c>
      <c r="E829" s="1386" t="s">
        <v>1650</v>
      </c>
      <c r="F829" s="1447" t="s">
        <v>1792</v>
      </c>
      <c r="G829" s="1444" t="s">
        <v>16</v>
      </c>
      <c r="H829" s="1445"/>
      <c r="I829" s="1446"/>
      <c r="J829" s="1443"/>
      <c r="K829" s="3932">
        <v>1</v>
      </c>
      <c r="L829" s="4157"/>
      <c r="M829" s="2018"/>
      <c r="N829" s="2018"/>
      <c r="O829" s="1894"/>
      <c r="P829" s="2142"/>
    </row>
    <row r="830" spans="1:16" ht="22" customHeight="1" x14ac:dyDescent="0.35">
      <c r="A830" s="5022"/>
      <c r="B830" s="5022"/>
      <c r="C830" s="5021"/>
      <c r="D830" s="5040"/>
      <c r="E830" s="1412" t="s">
        <v>1652</v>
      </c>
      <c r="F830" s="1783" t="s">
        <v>1793</v>
      </c>
      <c r="G830" s="1414" t="s">
        <v>16</v>
      </c>
      <c r="H830" s="1415"/>
      <c r="I830" s="1416"/>
      <c r="J830" s="1412"/>
      <c r="K830" s="3913">
        <v>1</v>
      </c>
      <c r="L830" s="4249"/>
      <c r="M830" s="2111"/>
      <c r="N830" s="2111"/>
      <c r="O830" s="1987"/>
      <c r="P830" s="2235"/>
    </row>
    <row r="831" spans="1:16" ht="22" customHeight="1" x14ac:dyDescent="0.35">
      <c r="A831" s="5022"/>
      <c r="B831" s="5022"/>
      <c r="C831" s="5021"/>
      <c r="D831" s="5040"/>
      <c r="E831" s="1412" t="s">
        <v>1731</v>
      </c>
      <c r="F831" s="1783" t="s">
        <v>1794</v>
      </c>
      <c r="G831" s="1414" t="s">
        <v>16</v>
      </c>
      <c r="H831" s="1415"/>
      <c r="I831" s="1416"/>
      <c r="J831" s="1412"/>
      <c r="K831" s="3913">
        <v>1</v>
      </c>
      <c r="L831" s="4249"/>
      <c r="M831" s="2111"/>
      <c r="N831" s="2111"/>
      <c r="O831" s="1987"/>
      <c r="P831" s="2235"/>
    </row>
    <row r="832" spans="1:16" ht="22" customHeight="1" x14ac:dyDescent="0.35">
      <c r="A832" s="5022"/>
      <c r="B832" s="5022"/>
      <c r="C832" s="5021"/>
      <c r="D832" s="5041"/>
      <c r="E832" s="1417" t="s">
        <v>1733</v>
      </c>
      <c r="F832" s="1418" t="s">
        <v>1795</v>
      </c>
      <c r="G832" s="1419" t="s">
        <v>16</v>
      </c>
      <c r="H832" s="1420"/>
      <c r="I832" s="1421"/>
      <c r="J832" s="1417"/>
      <c r="K832" s="4106">
        <v>1</v>
      </c>
      <c r="L832" s="4149"/>
      <c r="M832" s="2011"/>
      <c r="N832" s="2011"/>
      <c r="O832" s="1887"/>
      <c r="P832" s="2135"/>
    </row>
    <row r="833" spans="1:16" ht="22" customHeight="1" x14ac:dyDescent="0.35">
      <c r="A833" s="5022"/>
      <c r="B833" s="5022"/>
      <c r="C833" s="5021"/>
      <c r="D833" s="5042" t="s">
        <v>1796</v>
      </c>
      <c r="E833" s="1386" t="s">
        <v>1650</v>
      </c>
      <c r="F833" s="1447" t="s">
        <v>1797</v>
      </c>
      <c r="G833" s="1444" t="s">
        <v>16</v>
      </c>
      <c r="H833" s="1445"/>
      <c r="I833" s="1446"/>
      <c r="J833" s="1443"/>
      <c r="K833" s="3932">
        <v>1</v>
      </c>
      <c r="L833" s="4157"/>
      <c r="M833" s="2018"/>
      <c r="N833" s="2018"/>
      <c r="O833" s="1894"/>
      <c r="P833" s="2142"/>
    </row>
    <row r="834" spans="1:16" ht="22" customHeight="1" x14ac:dyDescent="0.35">
      <c r="A834" s="5022"/>
      <c r="B834" s="5022"/>
      <c r="C834" s="5021"/>
      <c r="D834" s="5040"/>
      <c r="E834" s="1412" t="s">
        <v>1652</v>
      </c>
      <c r="F834" s="1783" t="s">
        <v>1798</v>
      </c>
      <c r="G834" s="1414" t="s">
        <v>16</v>
      </c>
      <c r="H834" s="1415"/>
      <c r="I834" s="1416"/>
      <c r="J834" s="1412"/>
      <c r="K834" s="3913">
        <v>1</v>
      </c>
      <c r="L834" s="4249"/>
      <c r="M834" s="2111"/>
      <c r="N834" s="2111"/>
      <c r="O834" s="1987"/>
      <c r="P834" s="2235"/>
    </row>
    <row r="835" spans="1:16" ht="22" customHeight="1" x14ac:dyDescent="0.35">
      <c r="A835" s="5022"/>
      <c r="B835" s="5022"/>
      <c r="C835" s="5021"/>
      <c r="D835" s="5040"/>
      <c r="E835" s="1412" t="s">
        <v>1731</v>
      </c>
      <c r="F835" s="1783" t="s">
        <v>1799</v>
      </c>
      <c r="G835" s="1414" t="s">
        <v>16</v>
      </c>
      <c r="H835" s="1415"/>
      <c r="I835" s="1416"/>
      <c r="J835" s="1412"/>
      <c r="K835" s="3913">
        <v>1</v>
      </c>
      <c r="L835" s="4249"/>
      <c r="M835" s="2111"/>
      <c r="N835" s="2111"/>
      <c r="O835" s="1987"/>
      <c r="P835" s="2235"/>
    </row>
    <row r="836" spans="1:16" ht="22" customHeight="1" x14ac:dyDescent="0.35">
      <c r="A836" s="5022"/>
      <c r="B836" s="5022"/>
      <c r="C836" s="5021"/>
      <c r="D836" s="5041"/>
      <c r="E836" s="1417" t="s">
        <v>1733</v>
      </c>
      <c r="F836" s="1448" t="s">
        <v>1800</v>
      </c>
      <c r="G836" s="1444" t="s">
        <v>16</v>
      </c>
      <c r="H836" s="1445"/>
      <c r="I836" s="1446"/>
      <c r="J836" s="1443"/>
      <c r="K836" s="3932">
        <v>1</v>
      </c>
      <c r="L836" s="4158"/>
      <c r="M836" s="2019"/>
      <c r="N836" s="2019"/>
      <c r="O836" s="1895"/>
      <c r="P836" s="2143"/>
    </row>
    <row r="837" spans="1:16" ht="22" customHeight="1" x14ac:dyDescent="0.35">
      <c r="A837" s="5022"/>
      <c r="B837" s="5022"/>
      <c r="C837" s="5021"/>
      <c r="D837" s="5042" t="s">
        <v>1801</v>
      </c>
      <c r="E837" s="1386" t="s">
        <v>1650</v>
      </c>
      <c r="F837" s="1390" t="s">
        <v>1802</v>
      </c>
      <c r="G837" s="1388" t="s">
        <v>16</v>
      </c>
      <c r="H837" s="1385"/>
      <c r="I837" s="1389"/>
      <c r="J837" s="1386"/>
      <c r="K837" s="4020">
        <v>1</v>
      </c>
      <c r="L837" s="4150"/>
      <c r="M837" s="2012"/>
      <c r="N837" s="2012"/>
      <c r="O837" s="1888"/>
      <c r="P837" s="2136"/>
    </row>
    <row r="838" spans="1:16" ht="22" customHeight="1" x14ac:dyDescent="0.35">
      <c r="A838" s="5022"/>
      <c r="B838" s="5022"/>
      <c r="C838" s="5021"/>
      <c r="D838" s="5040"/>
      <c r="E838" s="1412" t="s">
        <v>1652</v>
      </c>
      <c r="F838" s="1783" t="s">
        <v>1803</v>
      </c>
      <c r="G838" s="1414" t="s">
        <v>16</v>
      </c>
      <c r="H838" s="1415"/>
      <c r="I838" s="1416"/>
      <c r="J838" s="1412"/>
      <c r="K838" s="3913">
        <v>1</v>
      </c>
      <c r="L838" s="4249"/>
      <c r="M838" s="2111"/>
      <c r="N838" s="2111"/>
      <c r="O838" s="1987"/>
      <c r="P838" s="2235"/>
    </row>
    <row r="839" spans="1:16" ht="22" customHeight="1" x14ac:dyDescent="0.35">
      <c r="A839" s="5022"/>
      <c r="B839" s="5022"/>
      <c r="C839" s="5021"/>
      <c r="D839" s="5040"/>
      <c r="E839" s="1412" t="s">
        <v>1731</v>
      </c>
      <c r="F839" s="1783" t="s">
        <v>1804</v>
      </c>
      <c r="G839" s="1414" t="s">
        <v>16</v>
      </c>
      <c r="H839" s="1415"/>
      <c r="I839" s="1416"/>
      <c r="J839" s="1412"/>
      <c r="K839" s="3913">
        <v>1</v>
      </c>
      <c r="L839" s="4249"/>
      <c r="M839" s="2111"/>
      <c r="N839" s="2111"/>
      <c r="O839" s="1987"/>
      <c r="P839" s="2235"/>
    </row>
    <row r="840" spans="1:16" ht="22" customHeight="1" x14ac:dyDescent="0.35">
      <c r="A840" s="5022"/>
      <c r="B840" s="5022"/>
      <c r="C840" s="5021"/>
      <c r="D840" s="5041"/>
      <c r="E840" s="1417" t="s">
        <v>1733</v>
      </c>
      <c r="F840" s="1418" t="s">
        <v>1805</v>
      </c>
      <c r="G840" s="1419" t="s">
        <v>16</v>
      </c>
      <c r="H840" s="1420"/>
      <c r="I840" s="1421"/>
      <c r="J840" s="1417"/>
      <c r="K840" s="4106">
        <v>1</v>
      </c>
      <c r="L840" s="4149"/>
      <c r="M840" s="2011"/>
      <c r="N840" s="2011"/>
      <c r="O840" s="1887"/>
      <c r="P840" s="2135"/>
    </row>
    <row r="841" spans="1:16" ht="22" customHeight="1" x14ac:dyDescent="0.35">
      <c r="A841" s="5022"/>
      <c r="B841" s="5022"/>
      <c r="C841" s="5021"/>
      <c r="D841" s="5042" t="s">
        <v>1806</v>
      </c>
      <c r="E841" s="1386" t="s">
        <v>1650</v>
      </c>
      <c r="F841" s="1447" t="s">
        <v>1807</v>
      </c>
      <c r="G841" s="1444" t="s">
        <v>16</v>
      </c>
      <c r="H841" s="1445"/>
      <c r="I841" s="1446"/>
      <c r="J841" s="1443"/>
      <c r="K841" s="3932">
        <v>1</v>
      </c>
      <c r="L841" s="4157"/>
      <c r="M841" s="2018"/>
      <c r="N841" s="2018"/>
      <c r="O841" s="1894"/>
      <c r="P841" s="2142"/>
    </row>
    <row r="842" spans="1:16" ht="22" customHeight="1" x14ac:dyDescent="0.35">
      <c r="A842" s="5022"/>
      <c r="B842" s="5022"/>
      <c r="C842" s="5021"/>
      <c r="D842" s="5040"/>
      <c r="E842" s="1412" t="s">
        <v>1652</v>
      </c>
      <c r="F842" s="1783" t="s">
        <v>1808</v>
      </c>
      <c r="G842" s="1414" t="s">
        <v>16</v>
      </c>
      <c r="H842" s="1415"/>
      <c r="I842" s="1416"/>
      <c r="J842" s="1412"/>
      <c r="K842" s="3913">
        <v>1</v>
      </c>
      <c r="L842" s="4249"/>
      <c r="M842" s="2111"/>
      <c r="N842" s="2111"/>
      <c r="O842" s="1987"/>
      <c r="P842" s="2235"/>
    </row>
    <row r="843" spans="1:16" ht="22" customHeight="1" x14ac:dyDescent="0.35">
      <c r="A843" s="5022"/>
      <c r="B843" s="5022"/>
      <c r="C843" s="5021"/>
      <c r="D843" s="5040"/>
      <c r="E843" s="1412" t="s">
        <v>1731</v>
      </c>
      <c r="F843" s="1783" t="s">
        <v>1809</v>
      </c>
      <c r="G843" s="1414" t="s">
        <v>16</v>
      </c>
      <c r="H843" s="1415"/>
      <c r="I843" s="1416"/>
      <c r="J843" s="1412"/>
      <c r="K843" s="3913">
        <v>1</v>
      </c>
      <c r="L843" s="4249"/>
      <c r="M843" s="2111"/>
      <c r="N843" s="2111"/>
      <c r="O843" s="1987"/>
      <c r="P843" s="2235"/>
    </row>
    <row r="844" spans="1:16" ht="22" customHeight="1" thickBot="1" x14ac:dyDescent="0.4">
      <c r="A844" s="5022"/>
      <c r="B844" s="5022"/>
      <c r="C844" s="5134"/>
      <c r="D844" s="5047"/>
      <c r="E844" s="1422" t="s">
        <v>1733</v>
      </c>
      <c r="F844" s="1423" t="s">
        <v>1810</v>
      </c>
      <c r="G844" s="1424" t="s">
        <v>16</v>
      </c>
      <c r="H844" s="1425"/>
      <c r="I844" s="1426"/>
      <c r="J844" s="1422"/>
      <c r="K844" s="3925">
        <v>1</v>
      </c>
      <c r="L844" s="4151"/>
      <c r="M844" s="2013"/>
      <c r="N844" s="2013"/>
      <c r="O844" s="1889"/>
      <c r="P844" s="2137"/>
    </row>
    <row r="845" spans="1:16" ht="22" customHeight="1" x14ac:dyDescent="0.35">
      <c r="A845" s="5022"/>
      <c r="B845" s="5022"/>
      <c r="C845" s="5021" t="s">
        <v>1811</v>
      </c>
      <c r="D845" s="5036" t="s">
        <v>1023</v>
      </c>
      <c r="E845" s="1396" t="s">
        <v>1650</v>
      </c>
      <c r="F845" s="1397" t="s">
        <v>1812</v>
      </c>
      <c r="G845" s="1398" t="s">
        <v>16</v>
      </c>
      <c r="H845" s="1399"/>
      <c r="I845" s="1400" t="str">
        <f>F777&amp;" + "&amp;F781&amp;" + "&amp;F785&amp;" + "&amp;F789&amp;" + "&amp;F793&amp;" + "&amp;F797&amp;" + "&amp;F801&amp;" + "&amp;F805&amp;" + "&amp;F809&amp;" + "&amp;F813&amp;" + "&amp;F817&amp;" + "&amp;F821&amp;" + "&amp;F825&amp;" + "&amp;F829&amp;" + "&amp;F833&amp;" + "&amp;F837&amp;" + "&amp;F841</f>
        <v>7Y + 7Z + VG + VH + 8A + 8B + 8C + 8D + 8E + VW + VX + VQ + 8J + VI + 8K + Z2 + 8L</v>
      </c>
      <c r="J845" s="1396"/>
      <c r="K845" s="3932">
        <v>1</v>
      </c>
      <c r="L845" s="4154"/>
      <c r="M845" s="2006"/>
      <c r="N845" s="2006"/>
      <c r="O845" s="1882"/>
      <c r="P845" s="2130"/>
    </row>
    <row r="846" spans="1:16" ht="22" customHeight="1" x14ac:dyDescent="0.35">
      <c r="A846" s="5022"/>
      <c r="B846" s="5022"/>
      <c r="C846" s="5021"/>
      <c r="D846" s="5036"/>
      <c r="E846" s="1437" t="s">
        <v>1652</v>
      </c>
      <c r="F846" s="1438" t="s">
        <v>1813</v>
      </c>
      <c r="G846" s="1439" t="s">
        <v>16</v>
      </c>
      <c r="H846" s="1440"/>
      <c r="I846" s="1441" t="str">
        <f>F778&amp;" + "&amp;F782&amp;" + "&amp;F786&amp;" + "&amp;F790&amp;" + "&amp;F794&amp;" + "&amp;F798&amp;" + "&amp;F802&amp;" + "&amp;F806&amp;" + "&amp;F810&amp;" + "&amp;F814&amp;" + "&amp;F818&amp;" + "&amp;F822&amp;" + "&amp;F826&amp;" + "&amp;F830&amp;" + "&amp;F834&amp;" + "&amp;F838&amp;" + "&amp;F842</f>
        <v>7Y2 + 7Z2 + VG2 + VH2 + 8A2 + 8B2 + 8C2 + 8D2 + 8E2 + VW2 + VX2 + VQ2 + 8J2 + VI2 + 8K2 + Z22 + 8L2</v>
      </c>
      <c r="J846" s="1437"/>
      <c r="K846" s="3913">
        <v>1</v>
      </c>
      <c r="L846" s="4155"/>
      <c r="M846" s="2016"/>
      <c r="N846" s="2016"/>
      <c r="O846" s="1892"/>
      <c r="P846" s="2140"/>
    </row>
    <row r="847" spans="1:16" ht="22" customHeight="1" x14ac:dyDescent="0.35">
      <c r="A847" s="5022"/>
      <c r="B847" s="5022"/>
      <c r="C847" s="5021"/>
      <c r="D847" s="5036"/>
      <c r="E847" s="1437" t="s">
        <v>1731</v>
      </c>
      <c r="F847" s="1802" t="s">
        <v>1814</v>
      </c>
      <c r="G847" s="1439" t="s">
        <v>16</v>
      </c>
      <c r="H847" s="1440"/>
      <c r="I847" s="1441" t="str">
        <f t="shared" ref="I847:I848" si="2">F779&amp;" + "&amp;F783&amp;" + "&amp;F787&amp;" + "&amp;F791&amp;" + "&amp;F795&amp;" + "&amp;F799&amp;" + "&amp;F803&amp;" + "&amp;F807&amp;" + "&amp;F811&amp;" + "&amp;F815&amp;" + "&amp;F819&amp;" + "&amp;F823&amp;" + "&amp;F827&amp;" + "&amp;F831&amp;" + "&amp;F835&amp;" + "&amp;F839&amp;" + "&amp;F843</f>
        <v>7Y3 + 7Z3 + VG3 + VH3 + 8A3 + 8B3 + 8C3 + 8D3 + 8E3 + VW3 + VX3 + VQ3 + 8J3 + VI3 + 8K3 + Z23 + 8L3</v>
      </c>
      <c r="J847" s="1437"/>
      <c r="K847" s="3913">
        <v>1</v>
      </c>
      <c r="L847" s="4255"/>
      <c r="M847" s="2117"/>
      <c r="N847" s="2117"/>
      <c r="O847" s="1993"/>
      <c r="P847" s="2241"/>
    </row>
    <row r="848" spans="1:16" ht="22" customHeight="1" thickBot="1" x14ac:dyDescent="0.4">
      <c r="A848" s="5022"/>
      <c r="B848" s="5022"/>
      <c r="C848" s="5134"/>
      <c r="D848" s="5053"/>
      <c r="E848" s="1449" t="s">
        <v>1733</v>
      </c>
      <c r="F848" s="1450" t="s">
        <v>1815</v>
      </c>
      <c r="G848" s="1451" t="s">
        <v>16</v>
      </c>
      <c r="H848" s="1452"/>
      <c r="I848" s="1803" t="str">
        <f t="shared" si="2"/>
        <v>7Y4 + 7Z4 + VG4 + VH4 + 8A4 + 8B4 + 8C4 + 8D4 + 8E4 + VW4 + VX4 + VQ4 + 8J4 + VI4 + 8K4 + Z24 + 8L4</v>
      </c>
      <c r="J848" s="1449"/>
      <c r="K848" s="3925">
        <v>1</v>
      </c>
      <c r="L848" s="4159"/>
      <c r="M848" s="2020"/>
      <c r="N848" s="2020"/>
      <c r="O848" s="1896"/>
      <c r="P848" s="2144"/>
    </row>
    <row r="849" spans="1:16" ht="22" customHeight="1" x14ac:dyDescent="0.35">
      <c r="A849" s="5022"/>
      <c r="B849" s="5022"/>
      <c r="C849" s="5166" t="s">
        <v>905</v>
      </c>
      <c r="D849" s="2300" t="s">
        <v>1816</v>
      </c>
      <c r="E849" s="1789"/>
      <c r="F849" s="1790" t="s">
        <v>398</v>
      </c>
      <c r="G849" s="1804" t="s">
        <v>16</v>
      </c>
      <c r="H849" s="1805"/>
      <c r="I849" s="1806"/>
      <c r="J849" s="1807"/>
      <c r="K849" s="3932">
        <v>1</v>
      </c>
      <c r="L849" s="4251"/>
      <c r="M849" s="2113"/>
      <c r="N849" s="2113"/>
      <c r="O849" s="1989"/>
      <c r="P849" s="2237"/>
    </row>
    <row r="850" spans="1:16" ht="22" customHeight="1" x14ac:dyDescent="0.35">
      <c r="A850" s="5022"/>
      <c r="B850" s="5022"/>
      <c r="C850" s="5167"/>
      <c r="D850" s="2258" t="s">
        <v>1817</v>
      </c>
      <c r="E850" s="1569"/>
      <c r="F850" s="1495" t="s">
        <v>1818</v>
      </c>
      <c r="G850" s="1570" t="s">
        <v>16</v>
      </c>
      <c r="H850" s="1571"/>
      <c r="I850" s="1571"/>
      <c r="J850" s="1569"/>
      <c r="K850" s="3913">
        <v>1</v>
      </c>
      <c r="L850" s="4168"/>
      <c r="M850" s="2029"/>
      <c r="N850" s="2029"/>
      <c r="O850" s="1905"/>
      <c r="P850" s="2153"/>
    </row>
    <row r="851" spans="1:16" ht="22" customHeight="1" thickBot="1" x14ac:dyDescent="0.4">
      <c r="A851" s="5023"/>
      <c r="B851" s="5023"/>
      <c r="C851" s="5168"/>
      <c r="D851" s="2302" t="s">
        <v>1819</v>
      </c>
      <c r="E851" s="1795"/>
      <c r="F851" s="1796" t="s">
        <v>1820</v>
      </c>
      <c r="G851" s="1797" t="s">
        <v>16</v>
      </c>
      <c r="H851" s="1798"/>
      <c r="I851" s="1798"/>
      <c r="J851" s="1795"/>
      <c r="K851" s="3928">
        <v>1</v>
      </c>
      <c r="L851" s="4252"/>
      <c r="M851" s="2114"/>
      <c r="N851" s="2114"/>
      <c r="O851" s="1990"/>
      <c r="P851" s="2238"/>
    </row>
    <row r="852" spans="1:16" ht="22" customHeight="1" thickTop="1" x14ac:dyDescent="0.35">
      <c r="A852" s="5027" t="s">
        <v>1096</v>
      </c>
      <c r="B852" s="5019"/>
      <c r="C852" s="5159" t="s">
        <v>1821</v>
      </c>
      <c r="D852" s="2262" t="s">
        <v>1822</v>
      </c>
      <c r="E852" s="1517"/>
      <c r="F852" s="1518" t="s">
        <v>1823</v>
      </c>
      <c r="G852" s="1519" t="s">
        <v>16</v>
      </c>
      <c r="H852" s="1516"/>
      <c r="I852" s="1516"/>
      <c r="J852" s="1517"/>
      <c r="K852" s="3917">
        <v>1</v>
      </c>
      <c r="L852" s="4176"/>
      <c r="M852" s="2034"/>
      <c r="N852" s="2034"/>
      <c r="O852" s="1910"/>
      <c r="P852" s="2158"/>
    </row>
    <row r="853" spans="1:16" ht="22" customHeight="1" x14ac:dyDescent="0.35">
      <c r="A853" s="5027"/>
      <c r="B853" s="5019"/>
      <c r="C853" s="5159"/>
      <c r="D853" s="2272" t="s">
        <v>1824</v>
      </c>
      <c r="E853" s="1412"/>
      <c r="F853" s="1413" t="s">
        <v>1825</v>
      </c>
      <c r="G853" s="1414" t="s">
        <v>16</v>
      </c>
      <c r="H853" s="1415"/>
      <c r="I853" s="1415"/>
      <c r="J853" s="1412"/>
      <c r="K853" s="3913">
        <v>1</v>
      </c>
      <c r="L853" s="4148"/>
      <c r="M853" s="2010"/>
      <c r="N853" s="2010"/>
      <c r="O853" s="1886"/>
      <c r="P853" s="2134"/>
    </row>
    <row r="854" spans="1:16" ht="22" customHeight="1" x14ac:dyDescent="0.35">
      <c r="A854" s="5027"/>
      <c r="B854" s="5019"/>
      <c r="C854" s="5159"/>
      <c r="D854" s="2263" t="s">
        <v>1826</v>
      </c>
      <c r="E854" s="1521"/>
      <c r="F854" s="1522" t="s">
        <v>1827</v>
      </c>
      <c r="G854" s="1523" t="s">
        <v>16</v>
      </c>
      <c r="H854" s="1520"/>
      <c r="I854" s="1520"/>
      <c r="J854" s="1521"/>
      <c r="K854" s="3914">
        <v>1</v>
      </c>
      <c r="L854" s="4174"/>
      <c r="M854" s="2035"/>
      <c r="N854" s="2035"/>
      <c r="O854" s="1911"/>
      <c r="P854" s="2159"/>
    </row>
    <row r="855" spans="1:16" ht="22" customHeight="1" thickBot="1" x14ac:dyDescent="0.4">
      <c r="A855" s="5027"/>
      <c r="B855" s="5019"/>
      <c r="C855" s="5173"/>
      <c r="D855" s="2303" t="s">
        <v>1285</v>
      </c>
      <c r="E855" s="1809"/>
      <c r="F855" s="1810" t="s">
        <v>1828</v>
      </c>
      <c r="G855" s="1811" t="s">
        <v>16</v>
      </c>
      <c r="H855" s="1808"/>
      <c r="I855" s="1808"/>
      <c r="J855" s="1809"/>
      <c r="K855" s="4128">
        <v>1</v>
      </c>
      <c r="L855" s="4256"/>
      <c r="M855" s="2118"/>
      <c r="N855" s="2118"/>
      <c r="O855" s="1994"/>
      <c r="P855" s="2242"/>
    </row>
    <row r="856" spans="1:16" ht="22" customHeight="1" x14ac:dyDescent="0.35">
      <c r="A856" s="5027"/>
      <c r="B856" s="5019"/>
      <c r="C856" s="5174" t="s">
        <v>1829</v>
      </c>
      <c r="D856" s="2265" t="s">
        <v>1830</v>
      </c>
      <c r="E856" s="1525"/>
      <c r="F856" s="1526" t="s">
        <v>1831</v>
      </c>
      <c r="G856" s="1527" t="s">
        <v>16</v>
      </c>
      <c r="H856" s="1528"/>
      <c r="I856" s="1528"/>
      <c r="J856" s="1525"/>
      <c r="K856" s="4022">
        <v>1</v>
      </c>
      <c r="L856" s="4175"/>
      <c r="M856" s="2036"/>
      <c r="N856" s="2036"/>
      <c r="O856" s="1912"/>
      <c r="P856" s="2160"/>
    </row>
    <row r="857" spans="1:16" ht="22" customHeight="1" x14ac:dyDescent="0.35">
      <c r="A857" s="5027"/>
      <c r="B857" s="5019"/>
      <c r="C857" s="5159"/>
      <c r="D857" s="2272" t="s">
        <v>1832</v>
      </c>
      <c r="E857" s="1412"/>
      <c r="F857" s="1413" t="s">
        <v>1833</v>
      </c>
      <c r="G857" s="1414" t="s">
        <v>16</v>
      </c>
      <c r="H857" s="1415"/>
      <c r="I857" s="1415"/>
      <c r="J857" s="1412"/>
      <c r="K857" s="3913">
        <v>1</v>
      </c>
      <c r="L857" s="4148"/>
      <c r="M857" s="2010"/>
      <c r="N857" s="2010"/>
      <c r="O857" s="1886"/>
      <c r="P857" s="2134"/>
    </row>
    <row r="858" spans="1:16" ht="22" customHeight="1" x14ac:dyDescent="0.35">
      <c r="A858" s="5027"/>
      <c r="B858" s="5019"/>
      <c r="C858" s="5159"/>
      <c r="D858" s="2272" t="s">
        <v>54</v>
      </c>
      <c r="E858" s="1412"/>
      <c r="F858" s="1413" t="s">
        <v>55</v>
      </c>
      <c r="G858" s="1414" t="s">
        <v>16</v>
      </c>
      <c r="H858" s="1415"/>
      <c r="I858" s="1415"/>
      <c r="J858" s="1412"/>
      <c r="K858" s="3913">
        <v>1</v>
      </c>
      <c r="L858" s="4148"/>
      <c r="M858" s="2010"/>
      <c r="N858" s="2010"/>
      <c r="O858" s="1886"/>
      <c r="P858" s="2134"/>
    </row>
    <row r="859" spans="1:16" ht="22" customHeight="1" x14ac:dyDescent="0.35">
      <c r="A859" s="5027"/>
      <c r="B859" s="5019"/>
      <c r="C859" s="5159"/>
      <c r="D859" s="2272" t="s">
        <v>1834</v>
      </c>
      <c r="E859" s="1412"/>
      <c r="F859" s="1413" t="s">
        <v>1835</v>
      </c>
      <c r="G859" s="1414" t="s">
        <v>16</v>
      </c>
      <c r="H859" s="1415"/>
      <c r="I859" s="1415"/>
      <c r="J859" s="1412"/>
      <c r="K859" s="3913">
        <v>1</v>
      </c>
      <c r="L859" s="4148"/>
      <c r="M859" s="2010"/>
      <c r="N859" s="2010"/>
      <c r="O859" s="1886"/>
      <c r="P859" s="2134"/>
    </row>
    <row r="860" spans="1:16" ht="22" customHeight="1" x14ac:dyDescent="0.35">
      <c r="A860" s="5027"/>
      <c r="B860" s="5019"/>
      <c r="C860" s="5159"/>
      <c r="D860" s="2304" t="s">
        <v>858</v>
      </c>
      <c r="E860" s="1521"/>
      <c r="F860" s="1522" t="s">
        <v>1836</v>
      </c>
      <c r="G860" s="1523" t="s">
        <v>16</v>
      </c>
      <c r="H860" s="1520"/>
      <c r="I860" s="1520"/>
      <c r="J860" s="1521"/>
      <c r="K860" s="3914">
        <v>1</v>
      </c>
      <c r="L860" s="4174"/>
      <c r="M860" s="2035"/>
      <c r="N860" s="2035"/>
      <c r="O860" s="1911"/>
      <c r="P860" s="2159"/>
    </row>
    <row r="861" spans="1:16" ht="22" customHeight="1" thickBot="1" x14ac:dyDescent="0.4">
      <c r="A861" s="5027"/>
      <c r="B861" s="5161"/>
      <c r="C861" s="5160"/>
      <c r="D861" s="2305" t="s">
        <v>1328</v>
      </c>
      <c r="E861" s="1813"/>
      <c r="F861" s="1814" t="s">
        <v>1837</v>
      </c>
      <c r="G861" s="1815" t="s">
        <v>16</v>
      </c>
      <c r="H861" s="1816"/>
      <c r="I861" s="1816"/>
      <c r="J861" s="1813"/>
      <c r="K861" s="4021">
        <v>1</v>
      </c>
      <c r="L861" s="4257"/>
      <c r="M861" s="2119"/>
      <c r="N861" s="2119"/>
      <c r="O861" s="1995"/>
      <c r="P861" s="2243"/>
    </row>
    <row r="862" spans="1:16" ht="22" customHeight="1" thickTop="1" x14ac:dyDescent="0.35">
      <c r="A862" s="5027"/>
      <c r="B862" s="5019" t="s">
        <v>1838</v>
      </c>
      <c r="C862" s="5159" t="s">
        <v>202</v>
      </c>
      <c r="D862" s="2306" t="s">
        <v>1839</v>
      </c>
      <c r="E862" s="1757"/>
      <c r="F862" s="1818" t="s">
        <v>204</v>
      </c>
      <c r="G862" s="1819" t="s">
        <v>16</v>
      </c>
      <c r="H862" s="1820"/>
      <c r="I862" s="1820"/>
      <c r="J862" s="1757"/>
      <c r="K862" s="3917">
        <v>1</v>
      </c>
      <c r="L862" s="4258"/>
      <c r="M862" s="2120"/>
      <c r="N862" s="2120"/>
      <c r="O862" s="1996"/>
      <c r="P862" s="2244"/>
    </row>
    <row r="863" spans="1:16" ht="22" customHeight="1" x14ac:dyDescent="0.35">
      <c r="A863" s="5027"/>
      <c r="B863" s="5019"/>
      <c r="C863" s="5159"/>
      <c r="D863" s="2259" t="s">
        <v>1840</v>
      </c>
      <c r="E863" s="1529"/>
      <c r="F863" s="1500" t="s">
        <v>1841</v>
      </c>
      <c r="G863" s="1530" t="s">
        <v>16</v>
      </c>
      <c r="H863" s="1531"/>
      <c r="I863" s="1531"/>
      <c r="J863" s="1529"/>
      <c r="K863" s="3931">
        <v>1</v>
      </c>
      <c r="L863" s="4169"/>
      <c r="M863" s="2030"/>
      <c r="N863" s="2030"/>
      <c r="O863" s="1906"/>
      <c r="P863" s="2154"/>
    </row>
    <row r="864" spans="1:16" ht="22" customHeight="1" x14ac:dyDescent="0.35">
      <c r="A864" s="5027"/>
      <c r="B864" s="5019"/>
      <c r="C864" s="5159"/>
      <c r="D864" s="2306" t="s">
        <v>1842</v>
      </c>
      <c r="E864" s="1757"/>
      <c r="F864" s="1818" t="s">
        <v>206</v>
      </c>
      <c r="G864" s="1819" t="s">
        <v>16</v>
      </c>
      <c r="H864" s="1820"/>
      <c r="I864" s="1820"/>
      <c r="J864" s="1757"/>
      <c r="K864" s="3917">
        <v>1</v>
      </c>
      <c r="L864" s="4258"/>
      <c r="M864" s="2120"/>
      <c r="N864" s="2120"/>
      <c r="O864" s="1996"/>
      <c r="P864" s="2244"/>
    </row>
    <row r="865" spans="1:16" ht="22" customHeight="1" thickBot="1" x14ac:dyDescent="0.4">
      <c r="A865" s="5027"/>
      <c r="B865" s="5019"/>
      <c r="C865" s="5173"/>
      <c r="D865" s="2307" t="s">
        <v>1843</v>
      </c>
      <c r="E865" s="1821"/>
      <c r="F865" s="1822" t="s">
        <v>208</v>
      </c>
      <c r="G865" s="1823" t="s">
        <v>16</v>
      </c>
      <c r="H865" s="1824"/>
      <c r="I865" s="1824"/>
      <c r="J865" s="1821"/>
      <c r="K865" s="3916">
        <v>1</v>
      </c>
      <c r="L865" s="4259"/>
      <c r="M865" s="2121"/>
      <c r="N865" s="2121"/>
      <c r="O865" s="1997"/>
      <c r="P865" s="2245"/>
    </row>
    <row r="866" spans="1:16" ht="22" customHeight="1" x14ac:dyDescent="0.35">
      <c r="A866" s="5027"/>
      <c r="B866" s="5019"/>
      <c r="C866" s="5175" t="s">
        <v>1844</v>
      </c>
      <c r="D866" s="2308" t="s">
        <v>1845</v>
      </c>
      <c r="E866" s="1454"/>
      <c r="F866" s="1455" t="s">
        <v>1846</v>
      </c>
      <c r="G866" s="1456" t="s">
        <v>16</v>
      </c>
      <c r="H866" s="1457"/>
      <c r="I866" s="1457"/>
      <c r="J866" s="1454"/>
      <c r="K866" s="4107">
        <v>1</v>
      </c>
      <c r="L866" s="4160"/>
      <c r="M866" s="2021"/>
      <c r="N866" s="2021"/>
      <c r="O866" s="1897"/>
      <c r="P866" s="2145"/>
    </row>
    <row r="867" spans="1:16" ht="22" customHeight="1" x14ac:dyDescent="0.35">
      <c r="A867" s="5027"/>
      <c r="B867" s="5019"/>
      <c r="C867" s="5159"/>
      <c r="D867" s="2309" t="s">
        <v>1847</v>
      </c>
      <c r="E867" s="1825"/>
      <c r="F867" s="1826" t="s">
        <v>1848</v>
      </c>
      <c r="G867" s="1827" t="s">
        <v>16</v>
      </c>
      <c r="H867" s="1524"/>
      <c r="I867" s="1524"/>
      <c r="J867" s="1825"/>
      <c r="K867" s="4022">
        <v>1</v>
      </c>
      <c r="L867" s="4260"/>
      <c r="M867" s="2122"/>
      <c r="N867" s="2122"/>
      <c r="O867" s="1998"/>
      <c r="P867" s="2246"/>
    </row>
    <row r="868" spans="1:16" ht="22" customHeight="1" x14ac:dyDescent="0.35">
      <c r="A868" s="5027"/>
      <c r="B868" s="5019"/>
      <c r="C868" s="5159"/>
      <c r="D868" s="2259" t="s">
        <v>1849</v>
      </c>
      <c r="E868" s="1529"/>
      <c r="F868" s="1500" t="s">
        <v>1850</v>
      </c>
      <c r="G868" s="1530" t="s">
        <v>16</v>
      </c>
      <c r="H868" s="1531"/>
      <c r="I868" s="1531"/>
      <c r="J868" s="1529"/>
      <c r="K868" s="3931">
        <v>1</v>
      </c>
      <c r="L868" s="4169"/>
      <c r="M868" s="2030"/>
      <c r="N868" s="2030"/>
      <c r="O868" s="1906"/>
      <c r="P868" s="2154"/>
    </row>
    <row r="869" spans="1:16" ht="22" customHeight="1" x14ac:dyDescent="0.35">
      <c r="A869" s="5027"/>
      <c r="B869" s="5019"/>
      <c r="C869" s="5159"/>
      <c r="D869" s="2306" t="s">
        <v>1851</v>
      </c>
      <c r="E869" s="1757"/>
      <c r="F869" s="1818" t="s">
        <v>1852</v>
      </c>
      <c r="G869" s="1819" t="s">
        <v>16</v>
      </c>
      <c r="H869" s="1820"/>
      <c r="I869" s="1820"/>
      <c r="J869" s="1757"/>
      <c r="K869" s="3917">
        <v>1</v>
      </c>
      <c r="L869" s="4258"/>
      <c r="M869" s="2120"/>
      <c r="N869" s="2120"/>
      <c r="O869" s="1996"/>
      <c r="P869" s="2244"/>
    </row>
    <row r="870" spans="1:16" ht="22" customHeight="1" x14ac:dyDescent="0.35">
      <c r="A870" s="5027"/>
      <c r="B870" s="5019"/>
      <c r="C870" s="5159"/>
      <c r="D870" s="2310" t="s">
        <v>1853</v>
      </c>
      <c r="E870" s="1747"/>
      <c r="F870" s="1751" t="s">
        <v>1854</v>
      </c>
      <c r="G870" s="1829" t="s">
        <v>16</v>
      </c>
      <c r="H870" s="1830"/>
      <c r="I870" s="1830"/>
      <c r="J870" s="1747"/>
      <c r="K870" s="3913">
        <v>1</v>
      </c>
      <c r="L870" s="4230"/>
      <c r="M870" s="2092"/>
      <c r="N870" s="2092"/>
      <c r="O870" s="1968"/>
      <c r="P870" s="2216"/>
    </row>
    <row r="871" spans="1:16" ht="22" customHeight="1" x14ac:dyDescent="0.35">
      <c r="A871" s="5027"/>
      <c r="B871" s="5019"/>
      <c r="C871" s="5159"/>
      <c r="D871" s="2304" t="s">
        <v>1855</v>
      </c>
      <c r="E871" s="1831"/>
      <c r="F871" s="1832" t="s">
        <v>1856</v>
      </c>
      <c r="G871" s="1833" t="s">
        <v>16</v>
      </c>
      <c r="H871" s="1834"/>
      <c r="I871" s="1834"/>
      <c r="J871" s="1831"/>
      <c r="K871" s="3914">
        <v>1</v>
      </c>
      <c r="L871" s="4261"/>
      <c r="M871" s="2123"/>
      <c r="N871" s="2123"/>
      <c r="O871" s="1999"/>
      <c r="P871" s="2247"/>
    </row>
    <row r="872" spans="1:16" ht="22" customHeight="1" x14ac:dyDescent="0.35">
      <c r="A872" s="5027"/>
      <c r="B872" s="5019"/>
      <c r="C872" s="5159"/>
      <c r="D872" s="2309" t="s">
        <v>1857</v>
      </c>
      <c r="E872" s="1825"/>
      <c r="F872" s="1826" t="s">
        <v>1858</v>
      </c>
      <c r="G872" s="1827" t="s">
        <v>16</v>
      </c>
      <c r="H872" s="1524"/>
      <c r="I872" s="1524"/>
      <c r="J872" s="1825"/>
      <c r="K872" s="4022">
        <v>1</v>
      </c>
      <c r="L872" s="4260"/>
      <c r="M872" s="2122"/>
      <c r="N872" s="2122"/>
      <c r="O872" s="1998"/>
      <c r="P872" s="2246"/>
    </row>
    <row r="873" spans="1:16" ht="22" customHeight="1" x14ac:dyDescent="0.35">
      <c r="A873" s="5027"/>
      <c r="B873" s="5019"/>
      <c r="C873" s="5159"/>
      <c r="D873" s="2259" t="s">
        <v>1859</v>
      </c>
      <c r="E873" s="1529"/>
      <c r="F873" s="1500" t="s">
        <v>1860</v>
      </c>
      <c r="G873" s="1530" t="s">
        <v>16</v>
      </c>
      <c r="H873" s="1531"/>
      <c r="I873" s="1531"/>
      <c r="J873" s="1529"/>
      <c r="K873" s="3931">
        <v>1</v>
      </c>
      <c r="L873" s="4169"/>
      <c r="M873" s="2030"/>
      <c r="N873" s="2030"/>
      <c r="O873" s="1906"/>
      <c r="P873" s="2154"/>
    </row>
    <row r="874" spans="1:16" ht="22" customHeight="1" thickBot="1" x14ac:dyDescent="0.4">
      <c r="A874" s="5027"/>
      <c r="B874" s="5019"/>
      <c r="C874" s="5159"/>
      <c r="D874" s="2311" t="s">
        <v>1861</v>
      </c>
      <c r="E874" s="1835"/>
      <c r="F874" s="1693" t="s">
        <v>1862</v>
      </c>
      <c r="G874" s="1836" t="s">
        <v>16</v>
      </c>
      <c r="H874" s="1837"/>
      <c r="I874" s="1837"/>
      <c r="J874" s="1835"/>
      <c r="K874" s="3925">
        <v>1</v>
      </c>
      <c r="L874" s="4218"/>
      <c r="M874" s="2079"/>
      <c r="N874" s="2079"/>
      <c r="O874" s="1955"/>
      <c r="P874" s="2203"/>
    </row>
    <row r="875" spans="1:16" ht="22" customHeight="1" x14ac:dyDescent="0.35">
      <c r="A875" s="5027"/>
      <c r="B875" s="5019"/>
      <c r="C875" s="5159"/>
      <c r="D875" s="2312" t="s">
        <v>1863</v>
      </c>
      <c r="E875" s="1838"/>
      <c r="F875" s="1839" t="s">
        <v>1864</v>
      </c>
      <c r="G875" s="1840" t="s">
        <v>16</v>
      </c>
      <c r="H875" s="1841"/>
      <c r="I875" s="1841"/>
      <c r="J875" s="1838"/>
      <c r="K875" s="3932">
        <v>1</v>
      </c>
      <c r="L875" s="4262"/>
      <c r="M875" s="2124"/>
      <c r="N875" s="2124"/>
      <c r="O875" s="2000"/>
      <c r="P875" s="2248"/>
    </row>
    <row r="876" spans="1:16" ht="22" customHeight="1" x14ac:dyDescent="0.35">
      <c r="A876" s="5027"/>
      <c r="B876" s="5019"/>
      <c r="C876" s="5159"/>
      <c r="D876" s="2313" t="s">
        <v>1865</v>
      </c>
      <c r="E876" s="1464"/>
      <c r="F876" s="1465" t="s">
        <v>1866</v>
      </c>
      <c r="G876" s="1466" t="s">
        <v>16</v>
      </c>
      <c r="H876" s="1467"/>
      <c r="I876" s="1467"/>
      <c r="J876" s="1464"/>
      <c r="K876" s="4020">
        <v>1</v>
      </c>
      <c r="L876" s="4162"/>
      <c r="M876" s="2023"/>
      <c r="N876" s="2023"/>
      <c r="O876" s="1899"/>
      <c r="P876" s="2147"/>
    </row>
    <row r="877" spans="1:16" ht="22" customHeight="1" x14ac:dyDescent="0.35">
      <c r="A877" s="5027"/>
      <c r="B877" s="5019"/>
      <c r="C877" s="5159"/>
      <c r="D877" s="3306" t="s">
        <v>1867</v>
      </c>
      <c r="E877" s="1842"/>
      <c r="F877" s="1843" t="s">
        <v>1868</v>
      </c>
      <c r="G877" s="1844" t="s">
        <v>16</v>
      </c>
      <c r="H877" s="1845"/>
      <c r="I877" s="1845"/>
      <c r="J877" s="1842"/>
      <c r="K877" s="4106">
        <v>1</v>
      </c>
      <c r="L877" s="4263"/>
      <c r="M877" s="2125"/>
      <c r="N877" s="2125"/>
      <c r="O877" s="2001"/>
      <c r="P877" s="2249"/>
    </row>
    <row r="878" spans="1:16" ht="22" customHeight="1" thickBot="1" x14ac:dyDescent="0.4">
      <c r="A878" s="5027"/>
      <c r="B878" s="5019"/>
      <c r="C878" s="5173"/>
      <c r="D878" s="2314" t="s">
        <v>1869</v>
      </c>
      <c r="E878" s="1835"/>
      <c r="F878" s="1693" t="s">
        <v>1870</v>
      </c>
      <c r="G878" s="1836" t="s">
        <v>16</v>
      </c>
      <c r="H878" s="1837"/>
      <c r="I878" s="1837"/>
      <c r="J878" s="1835"/>
      <c r="K878" s="3925">
        <v>1</v>
      </c>
      <c r="L878" s="4218"/>
      <c r="M878" s="2079"/>
      <c r="N878" s="2079"/>
      <c r="O878" s="1955"/>
      <c r="P878" s="2203"/>
    </row>
    <row r="879" spans="1:16" ht="22" customHeight="1" x14ac:dyDescent="0.35">
      <c r="A879" s="5027"/>
      <c r="B879" s="5019"/>
      <c r="C879" s="5175" t="s">
        <v>1871</v>
      </c>
      <c r="D879" s="2315" t="s">
        <v>1872</v>
      </c>
      <c r="E879" s="1848"/>
      <c r="F879" s="1849" t="s">
        <v>1873</v>
      </c>
      <c r="G879" s="1850" t="s">
        <v>16</v>
      </c>
      <c r="H879" s="1851"/>
      <c r="I879" s="1851"/>
      <c r="J879" s="1848"/>
      <c r="K879" s="3915">
        <v>1</v>
      </c>
      <c r="L879" s="4264"/>
      <c r="M879" s="2126"/>
      <c r="N879" s="2126"/>
      <c r="O879" s="2002"/>
      <c r="P879" s="2250"/>
    </row>
    <row r="880" spans="1:16" ht="22" customHeight="1" thickBot="1" x14ac:dyDescent="0.4">
      <c r="A880" s="5027"/>
      <c r="B880" s="5019"/>
      <c r="C880" s="5173"/>
      <c r="D880" s="2316" t="s">
        <v>1874</v>
      </c>
      <c r="E880" s="1821"/>
      <c r="F880" s="1822" t="s">
        <v>1875</v>
      </c>
      <c r="G880" s="1823" t="s">
        <v>16</v>
      </c>
      <c r="H880" s="1824"/>
      <c r="I880" s="1824"/>
      <c r="J880" s="1821"/>
      <c r="K880" s="3916">
        <v>1</v>
      </c>
      <c r="L880" s="4259"/>
      <c r="M880" s="2121"/>
      <c r="N880" s="2121"/>
      <c r="O880" s="1997"/>
      <c r="P880" s="2245"/>
    </row>
    <row r="881" spans="1:16" ht="22" hidden="1" customHeight="1" x14ac:dyDescent="0.35">
      <c r="A881" s="5027"/>
      <c r="B881" s="5019"/>
      <c r="C881" s="5175" t="s">
        <v>805</v>
      </c>
      <c r="D881" s="2317" t="s">
        <v>1876</v>
      </c>
      <c r="E881" s="1848"/>
      <c r="F881" s="1849" t="s">
        <v>1877</v>
      </c>
      <c r="G881" s="1850" t="s">
        <v>16</v>
      </c>
      <c r="H881" s="1851"/>
      <c r="I881" s="1851"/>
      <c r="J881" s="1848"/>
      <c r="K881" s="4135">
        <v>3</v>
      </c>
      <c r="L881" s="4264"/>
      <c r="M881" s="2126"/>
      <c r="N881" s="2126"/>
      <c r="O881" s="2002"/>
      <c r="P881" s="2250"/>
    </row>
    <row r="882" spans="1:16" ht="22" hidden="1" customHeight="1" x14ac:dyDescent="0.35">
      <c r="A882" s="5027"/>
      <c r="B882" s="5019"/>
      <c r="C882" s="5159"/>
      <c r="D882" s="2318" t="s">
        <v>1878</v>
      </c>
      <c r="E882" s="1747"/>
      <c r="F882" s="1751" t="s">
        <v>1879</v>
      </c>
      <c r="G882" s="1829" t="s">
        <v>16</v>
      </c>
      <c r="H882" s="1830"/>
      <c r="I882" s="1830"/>
      <c r="J882" s="1747"/>
      <c r="K882" s="4111">
        <v>3</v>
      </c>
      <c r="L882" s="4230"/>
      <c r="M882" s="2092"/>
      <c r="N882" s="2092"/>
      <c r="O882" s="1968"/>
      <c r="P882" s="2216"/>
    </row>
    <row r="883" spans="1:16" ht="22" hidden="1" customHeight="1" x14ac:dyDescent="0.35">
      <c r="A883" s="5027"/>
      <c r="B883" s="5019"/>
      <c r="C883" s="5159"/>
      <c r="D883" s="2318" t="s">
        <v>1880</v>
      </c>
      <c r="E883" s="1747"/>
      <c r="F883" s="1751" t="s">
        <v>1881</v>
      </c>
      <c r="G883" s="1829" t="s">
        <v>16</v>
      </c>
      <c r="H883" s="1830"/>
      <c r="I883" s="1830"/>
      <c r="J883" s="1747"/>
      <c r="K883" s="4111">
        <v>3</v>
      </c>
      <c r="L883" s="4230"/>
      <c r="M883" s="2092"/>
      <c r="N883" s="2092"/>
      <c r="O883" s="1968"/>
      <c r="P883" s="2216"/>
    </row>
    <row r="884" spans="1:16" ht="22" hidden="1" customHeight="1" x14ac:dyDescent="0.35">
      <c r="A884" s="5027"/>
      <c r="B884" s="5019"/>
      <c r="C884" s="5159"/>
      <c r="D884" s="2318" t="s">
        <v>1882</v>
      </c>
      <c r="E884" s="1747"/>
      <c r="F884" s="1751" t="s">
        <v>1883</v>
      </c>
      <c r="G884" s="1829" t="s">
        <v>16</v>
      </c>
      <c r="H884" s="1830"/>
      <c r="I884" s="1830"/>
      <c r="J884" s="1747"/>
      <c r="K884" s="4111">
        <v>3</v>
      </c>
      <c r="L884" s="4230"/>
      <c r="M884" s="2092"/>
      <c r="N884" s="2092"/>
      <c r="O884" s="1968"/>
      <c r="P884" s="2216"/>
    </row>
    <row r="885" spans="1:16" ht="22" hidden="1" customHeight="1" x14ac:dyDescent="0.35">
      <c r="A885" s="5027"/>
      <c r="B885" s="5019"/>
      <c r="C885" s="5159"/>
      <c r="D885" s="2318" t="s">
        <v>1884</v>
      </c>
      <c r="E885" s="1747"/>
      <c r="F885" s="1751" t="s">
        <v>1885</v>
      </c>
      <c r="G885" s="1829" t="s">
        <v>16</v>
      </c>
      <c r="H885" s="1830"/>
      <c r="I885" s="1830"/>
      <c r="J885" s="1747"/>
      <c r="K885" s="4111">
        <v>3</v>
      </c>
      <c r="L885" s="4230"/>
      <c r="M885" s="2092"/>
      <c r="N885" s="2092"/>
      <c r="O885" s="1968"/>
      <c r="P885" s="2216"/>
    </row>
    <row r="886" spans="1:16" ht="22" hidden="1" customHeight="1" x14ac:dyDescent="0.35">
      <c r="A886" s="5027"/>
      <c r="B886" s="5019"/>
      <c r="C886" s="5159"/>
      <c r="D886" s="2318" t="s">
        <v>1886</v>
      </c>
      <c r="E886" s="1747"/>
      <c r="F886" s="1751" t="s">
        <v>1887</v>
      </c>
      <c r="G886" s="1829" t="s">
        <v>16</v>
      </c>
      <c r="H886" s="1830"/>
      <c r="I886" s="1830"/>
      <c r="J886" s="1747"/>
      <c r="K886" s="4111">
        <v>3</v>
      </c>
      <c r="L886" s="4230"/>
      <c r="M886" s="2092"/>
      <c r="N886" s="2092"/>
      <c r="O886" s="1968"/>
      <c r="P886" s="2216"/>
    </row>
    <row r="887" spans="1:16" ht="22" hidden="1" customHeight="1" thickBot="1" x14ac:dyDescent="0.4">
      <c r="A887" s="5027"/>
      <c r="B887" s="5019"/>
      <c r="C887" s="5173"/>
      <c r="D887" s="2316" t="s">
        <v>1888</v>
      </c>
      <c r="E887" s="1821"/>
      <c r="F887" s="1822" t="s">
        <v>1889</v>
      </c>
      <c r="G887" s="1823" t="s">
        <v>16</v>
      </c>
      <c r="H887" s="1824"/>
      <c r="I887" s="1824"/>
      <c r="J887" s="1821"/>
      <c r="K887" s="4138">
        <v>3</v>
      </c>
      <c r="L887" s="4259"/>
      <c r="M887" s="2121"/>
      <c r="N887" s="2121"/>
      <c r="O887" s="1997"/>
      <c r="P887" s="2245"/>
    </row>
    <row r="888" spans="1:16" ht="22" hidden="1" customHeight="1" x14ac:dyDescent="0.35">
      <c r="A888" s="5027"/>
      <c r="B888" s="5019"/>
      <c r="C888" s="5175" t="s">
        <v>1890</v>
      </c>
      <c r="D888" s="5184" t="s">
        <v>1891</v>
      </c>
      <c r="E888" s="1848"/>
      <c r="F888" s="1849" t="s">
        <v>1892</v>
      </c>
      <c r="G888" s="1850" t="s">
        <v>16</v>
      </c>
      <c r="H888" s="1851"/>
      <c r="I888" s="1851"/>
      <c r="J888" s="1848"/>
      <c r="K888" s="4135">
        <v>3</v>
      </c>
      <c r="L888" s="4264"/>
      <c r="M888" s="2126"/>
      <c r="N888" s="2126"/>
      <c r="O888" s="2002"/>
      <c r="P888" s="2250"/>
    </row>
    <row r="889" spans="1:16" ht="22" hidden="1" customHeight="1" x14ac:dyDescent="0.35">
      <c r="A889" s="5027"/>
      <c r="B889" s="5019"/>
      <c r="C889" s="5159"/>
      <c r="D889" s="5185"/>
      <c r="E889" s="1853" t="s">
        <v>1893</v>
      </c>
      <c r="F889" s="1751" t="s">
        <v>1894</v>
      </c>
      <c r="G889" s="1829" t="s">
        <v>16</v>
      </c>
      <c r="H889" s="1830"/>
      <c r="I889" s="1830"/>
      <c r="J889" s="1747"/>
      <c r="K889" s="4111">
        <v>3</v>
      </c>
      <c r="L889" s="4230"/>
      <c r="M889" s="2092"/>
      <c r="N889" s="2092"/>
      <c r="O889" s="1968"/>
      <c r="P889" s="2216"/>
    </row>
    <row r="890" spans="1:16" ht="22" hidden="1" customHeight="1" x14ac:dyDescent="0.35">
      <c r="A890" s="5027"/>
      <c r="B890" s="5019"/>
      <c r="C890" s="5159"/>
      <c r="D890" s="5185"/>
      <c r="E890" s="1853" t="s">
        <v>1895</v>
      </c>
      <c r="F890" s="1751" t="s">
        <v>1896</v>
      </c>
      <c r="G890" s="1829" t="s">
        <v>16</v>
      </c>
      <c r="H890" s="1830"/>
      <c r="I890" s="1830"/>
      <c r="J890" s="1747"/>
      <c r="K890" s="4111">
        <v>3</v>
      </c>
      <c r="L890" s="4230"/>
      <c r="M890" s="2092"/>
      <c r="N890" s="2092"/>
      <c r="O890" s="1968"/>
      <c r="P890" s="2216"/>
    </row>
    <row r="891" spans="1:16" ht="22" hidden="1" customHeight="1" x14ac:dyDescent="0.35">
      <c r="A891" s="5027"/>
      <c r="B891" s="5019"/>
      <c r="C891" s="5159"/>
      <c r="D891" s="5185"/>
      <c r="E891" s="1853" t="s">
        <v>1897</v>
      </c>
      <c r="F891" s="1751" t="s">
        <v>1898</v>
      </c>
      <c r="G891" s="1829" t="s">
        <v>16</v>
      </c>
      <c r="H891" s="1830"/>
      <c r="I891" s="1830"/>
      <c r="J891" s="1747"/>
      <c r="K891" s="4111">
        <v>3</v>
      </c>
      <c r="L891" s="4230"/>
      <c r="M891" s="2092"/>
      <c r="N891" s="2092"/>
      <c r="O891" s="1968"/>
      <c r="P891" s="2216"/>
    </row>
    <row r="892" spans="1:16" ht="22" hidden="1" customHeight="1" thickBot="1" x14ac:dyDescent="0.4">
      <c r="A892" s="5027"/>
      <c r="B892" s="5019"/>
      <c r="C892" s="5159"/>
      <c r="D892" s="5186"/>
      <c r="E892" s="1854" t="s">
        <v>1899</v>
      </c>
      <c r="F892" s="1832" t="s">
        <v>1900</v>
      </c>
      <c r="G892" s="1833" t="s">
        <v>16</v>
      </c>
      <c r="H892" s="1834"/>
      <c r="I892" s="1834"/>
      <c r="J892" s="1831"/>
      <c r="K892" s="4139">
        <v>3</v>
      </c>
      <c r="L892" s="4261"/>
      <c r="M892" s="2123"/>
      <c r="N892" s="2123"/>
      <c r="O892" s="1999"/>
      <c r="P892" s="2247"/>
    </row>
    <row r="893" spans="1:16" ht="22" hidden="1" customHeight="1" x14ac:dyDescent="0.35">
      <c r="A893" s="5027"/>
      <c r="B893" s="5019"/>
      <c r="C893" s="5159"/>
      <c r="D893" s="5184" t="s">
        <v>1901</v>
      </c>
      <c r="E893" s="1848"/>
      <c r="F893" s="1849" t="s">
        <v>1902</v>
      </c>
      <c r="G893" s="1850" t="s">
        <v>16</v>
      </c>
      <c r="H893" s="1851"/>
      <c r="I893" s="1851"/>
      <c r="J893" s="1848"/>
      <c r="K893" s="4135">
        <v>3</v>
      </c>
      <c r="L893" s="4264"/>
      <c r="M893" s="2126"/>
      <c r="N893" s="2126"/>
      <c r="O893" s="2002"/>
      <c r="P893" s="2250"/>
    </row>
    <row r="894" spans="1:16" ht="22" hidden="1" customHeight="1" x14ac:dyDescent="0.35">
      <c r="A894" s="5027"/>
      <c r="B894" s="5019"/>
      <c r="C894" s="5159"/>
      <c r="D894" s="5185"/>
      <c r="E894" s="1853" t="s">
        <v>1893</v>
      </c>
      <c r="F894" s="1751" t="s">
        <v>1903</v>
      </c>
      <c r="G894" s="1829" t="s">
        <v>16</v>
      </c>
      <c r="H894" s="1830"/>
      <c r="I894" s="1830"/>
      <c r="J894" s="1747"/>
      <c r="K894" s="4111">
        <v>3</v>
      </c>
      <c r="L894" s="4230"/>
      <c r="M894" s="2092"/>
      <c r="N894" s="2092"/>
      <c r="O894" s="1968"/>
      <c r="P894" s="2216"/>
    </row>
    <row r="895" spans="1:16" ht="22" hidden="1" customHeight="1" x14ac:dyDescent="0.35">
      <c r="A895" s="5027"/>
      <c r="B895" s="5019"/>
      <c r="C895" s="5159"/>
      <c r="D895" s="5185"/>
      <c r="E895" s="1853" t="s">
        <v>1895</v>
      </c>
      <c r="F895" s="1751" t="s">
        <v>1904</v>
      </c>
      <c r="G895" s="1829" t="s">
        <v>16</v>
      </c>
      <c r="H895" s="1830"/>
      <c r="I895" s="1830"/>
      <c r="J895" s="1747"/>
      <c r="K895" s="4111">
        <v>3</v>
      </c>
      <c r="L895" s="4230"/>
      <c r="M895" s="2092"/>
      <c r="N895" s="2092"/>
      <c r="O895" s="1968"/>
      <c r="P895" s="2216"/>
    </row>
    <row r="896" spans="1:16" ht="22" hidden="1" customHeight="1" x14ac:dyDescent="0.35">
      <c r="A896" s="5027"/>
      <c r="B896" s="5019"/>
      <c r="C896" s="5159"/>
      <c r="D896" s="5185"/>
      <c r="E896" s="1853" t="s">
        <v>1897</v>
      </c>
      <c r="F896" s="1751" t="s">
        <v>1905</v>
      </c>
      <c r="G896" s="1829" t="s">
        <v>16</v>
      </c>
      <c r="H896" s="1830"/>
      <c r="I896" s="1830"/>
      <c r="J896" s="1747"/>
      <c r="K896" s="4111">
        <v>3</v>
      </c>
      <c r="L896" s="4230"/>
      <c r="M896" s="2092"/>
      <c r="N896" s="2092"/>
      <c r="O896" s="1968"/>
      <c r="P896" s="2216"/>
    </row>
    <row r="897" spans="1:16" ht="22" hidden="1" customHeight="1" thickBot="1" x14ac:dyDescent="0.4">
      <c r="A897" s="5027"/>
      <c r="B897" s="5019"/>
      <c r="C897" s="5159"/>
      <c r="D897" s="5187"/>
      <c r="E897" s="1856" t="s">
        <v>1899</v>
      </c>
      <c r="F897" s="1822" t="s">
        <v>1906</v>
      </c>
      <c r="G897" s="1823" t="s">
        <v>16</v>
      </c>
      <c r="H897" s="1824"/>
      <c r="I897" s="1824"/>
      <c r="J897" s="1821"/>
      <c r="K897" s="4138">
        <v>3</v>
      </c>
      <c r="L897" s="4259"/>
      <c r="M897" s="2121"/>
      <c r="N897" s="2121"/>
      <c r="O897" s="1997"/>
      <c r="P897" s="2245"/>
    </row>
    <row r="898" spans="1:16" ht="22" hidden="1" customHeight="1" x14ac:dyDescent="0.35">
      <c r="A898" s="5027"/>
      <c r="B898" s="5019"/>
      <c r="C898" s="5159"/>
      <c r="D898" s="2319" t="s">
        <v>1907</v>
      </c>
      <c r="E898" s="1757"/>
      <c r="F898" s="1818" t="s">
        <v>1908</v>
      </c>
      <c r="G898" s="1819" t="s">
        <v>75</v>
      </c>
      <c r="H898" s="1820"/>
      <c r="I898" s="1820"/>
      <c r="J898" s="1757"/>
      <c r="K898" s="4132">
        <v>3</v>
      </c>
      <c r="L898" s="4258"/>
      <c r="M898" s="2120"/>
      <c r="N898" s="2120"/>
      <c r="O898" s="1996"/>
      <c r="P898" s="2244"/>
    </row>
    <row r="899" spans="1:16" ht="22" hidden="1" customHeight="1" thickBot="1" x14ac:dyDescent="0.4">
      <c r="A899" s="5028"/>
      <c r="B899" s="5161"/>
      <c r="C899" s="5160"/>
      <c r="D899" s="2320" t="s">
        <v>1909</v>
      </c>
      <c r="E899" s="1762"/>
      <c r="F899" s="1760" t="s">
        <v>1910</v>
      </c>
      <c r="G899" s="1857" t="s">
        <v>693</v>
      </c>
      <c r="H899" s="1858"/>
      <c r="I899" s="1858"/>
      <c r="J899" s="1762"/>
      <c r="K899" s="4112">
        <v>3</v>
      </c>
      <c r="L899" s="4232"/>
      <c r="M899" s="2094"/>
      <c r="N899" s="2094"/>
      <c r="O899" s="1970"/>
      <c r="P899" s="2218"/>
    </row>
    <row r="900" spans="1:16" ht="22" customHeight="1" thickTop="1" x14ac:dyDescent="0.35">
      <c r="A900" s="5048" t="s">
        <v>1096</v>
      </c>
      <c r="B900" s="5020" t="s">
        <v>1911</v>
      </c>
      <c r="C900" s="5050"/>
      <c r="D900" s="2321" t="s">
        <v>1912</v>
      </c>
      <c r="E900" s="1859"/>
      <c r="F900" s="1717" t="s">
        <v>211</v>
      </c>
      <c r="G900" s="1718" t="s">
        <v>75</v>
      </c>
      <c r="H900" s="1719"/>
      <c r="I900" s="1719"/>
      <c r="J900" s="1716"/>
      <c r="K900" s="3912">
        <v>1</v>
      </c>
      <c r="L900" s="4173"/>
      <c r="M900" s="2086"/>
      <c r="N900" s="2086"/>
      <c r="O900" s="1962"/>
      <c r="P900" s="2210"/>
    </row>
    <row r="901" spans="1:16" ht="22" customHeight="1" x14ac:dyDescent="0.35">
      <c r="A901" s="5022"/>
      <c r="B901" s="5021"/>
      <c r="C901" s="5051"/>
      <c r="D901" s="2258" t="s">
        <v>1913</v>
      </c>
      <c r="E901" s="1494"/>
      <c r="F901" s="1495" t="s">
        <v>1914</v>
      </c>
      <c r="G901" s="1570" t="s">
        <v>75</v>
      </c>
      <c r="H901" s="1571"/>
      <c r="I901" s="1571"/>
      <c r="J901" s="1569"/>
      <c r="K901" s="3913">
        <v>1</v>
      </c>
      <c r="L901" s="4168"/>
      <c r="M901" s="2029"/>
      <c r="N901" s="2029"/>
      <c r="O901" s="1905"/>
      <c r="P901" s="2153"/>
    </row>
    <row r="902" spans="1:16" ht="22" customHeight="1" x14ac:dyDescent="0.35">
      <c r="A902" s="5022"/>
      <c r="B902" s="5021"/>
      <c r="C902" s="5051"/>
      <c r="D902" s="2259" t="s">
        <v>1915</v>
      </c>
      <c r="E902" s="1499"/>
      <c r="F902" s="1500" t="s">
        <v>1916</v>
      </c>
      <c r="G902" s="1530" t="s">
        <v>75</v>
      </c>
      <c r="H902" s="1531"/>
      <c r="I902" s="1531"/>
      <c r="J902" s="1529"/>
      <c r="K902" s="3931">
        <v>1</v>
      </c>
      <c r="L902" s="4169"/>
      <c r="M902" s="2030"/>
      <c r="N902" s="2030"/>
      <c r="O902" s="1906"/>
      <c r="P902" s="2154"/>
    </row>
    <row r="903" spans="1:16" ht="22" customHeight="1" thickBot="1" x14ac:dyDescent="0.4">
      <c r="A903" s="5022"/>
      <c r="B903" s="5134"/>
      <c r="C903" s="5169"/>
      <c r="D903" s="2311" t="s">
        <v>1917</v>
      </c>
      <c r="E903" s="1860"/>
      <c r="F903" s="1684" t="s">
        <v>1918</v>
      </c>
      <c r="G903" s="1424" t="s">
        <v>75</v>
      </c>
      <c r="H903" s="1425"/>
      <c r="I903" s="1425"/>
      <c r="J903" s="1422"/>
      <c r="K903" s="3925">
        <v>1</v>
      </c>
      <c r="L903" s="4213"/>
      <c r="M903" s="2074"/>
      <c r="N903" s="2074"/>
      <c r="O903" s="1950"/>
      <c r="P903" s="2198"/>
    </row>
    <row r="904" spans="1:16" ht="22" hidden="1" customHeight="1" x14ac:dyDescent="0.35">
      <c r="A904" s="5022"/>
      <c r="B904" s="5170" t="s">
        <v>1919</v>
      </c>
      <c r="C904" s="5060" t="s">
        <v>1920</v>
      </c>
      <c r="D904" s="1861" t="s">
        <v>1921</v>
      </c>
      <c r="E904" s="1862"/>
      <c r="F904" s="1542" t="s">
        <v>1922</v>
      </c>
      <c r="G904" s="1543" t="s">
        <v>16</v>
      </c>
      <c r="H904" s="1540"/>
      <c r="I904" s="1540"/>
      <c r="J904" s="1541"/>
      <c r="K904" s="1741">
        <v>3</v>
      </c>
    </row>
    <row r="905" spans="1:16" ht="22" hidden="1" customHeight="1" x14ac:dyDescent="0.35">
      <c r="A905" s="5022"/>
      <c r="B905" s="5022"/>
      <c r="C905" s="5061"/>
      <c r="D905" s="1828" t="s">
        <v>1923</v>
      </c>
      <c r="E905" s="1863"/>
      <c r="F905" s="1413" t="s">
        <v>1924</v>
      </c>
      <c r="G905" s="1414" t="s">
        <v>16</v>
      </c>
      <c r="H905" s="1415"/>
      <c r="I905" s="1415"/>
      <c r="J905" s="1412"/>
      <c r="K905" s="1510">
        <v>3</v>
      </c>
    </row>
    <row r="906" spans="1:16" ht="22" hidden="1" customHeight="1" x14ac:dyDescent="0.35">
      <c r="A906" s="5022"/>
      <c r="B906" s="5022"/>
      <c r="C906" s="5061"/>
      <c r="D906" s="1828" t="s">
        <v>1925</v>
      </c>
      <c r="E906" s="1863"/>
      <c r="F906" s="1413" t="s">
        <v>1926</v>
      </c>
      <c r="G906" s="1414" t="s">
        <v>16</v>
      </c>
      <c r="H906" s="1415"/>
      <c r="I906" s="1415"/>
      <c r="J906" s="1412"/>
      <c r="K906" s="1510">
        <v>3</v>
      </c>
    </row>
    <row r="907" spans="1:16" ht="22" hidden="1" customHeight="1" x14ac:dyDescent="0.35">
      <c r="A907" s="5022"/>
      <c r="B907" s="5022"/>
      <c r="C907" s="5061"/>
      <c r="D907" s="1812" t="s">
        <v>1927</v>
      </c>
      <c r="E907" s="1864"/>
      <c r="F907" s="1522" t="s">
        <v>1928</v>
      </c>
      <c r="G907" s="1523" t="s">
        <v>16</v>
      </c>
      <c r="H907" s="1520"/>
      <c r="I907" s="1520"/>
      <c r="J907" s="1521"/>
      <c r="K907" s="1855">
        <v>3</v>
      </c>
    </row>
    <row r="908" spans="1:16" ht="22" hidden="1" customHeight="1" thickBot="1" x14ac:dyDescent="0.4">
      <c r="A908" s="5022"/>
      <c r="B908" s="5022"/>
      <c r="C908" s="5062"/>
      <c r="D908" s="1865" t="s">
        <v>1929</v>
      </c>
      <c r="E908" s="1866"/>
      <c r="F908" s="1810" t="s">
        <v>1930</v>
      </c>
      <c r="G908" s="1811" t="s">
        <v>16</v>
      </c>
      <c r="H908" s="1808"/>
      <c r="I908" s="1808"/>
      <c r="J908" s="1809"/>
      <c r="K908" s="1867">
        <v>3</v>
      </c>
    </row>
    <row r="909" spans="1:16" ht="22" hidden="1" customHeight="1" x14ac:dyDescent="0.35">
      <c r="A909" s="5022"/>
      <c r="B909" s="5022"/>
      <c r="C909" s="5061" t="s">
        <v>1931</v>
      </c>
      <c r="D909" s="1817" t="s">
        <v>1932</v>
      </c>
      <c r="E909" s="1868"/>
      <c r="F909" s="1818" t="s">
        <v>1933</v>
      </c>
      <c r="G909" s="1819" t="s">
        <v>16</v>
      </c>
      <c r="H909" s="1820"/>
      <c r="I909" s="1820"/>
      <c r="J909" s="1757"/>
      <c r="K909" s="1723">
        <v>3</v>
      </c>
    </row>
    <row r="910" spans="1:16" ht="22" hidden="1" customHeight="1" x14ac:dyDescent="0.35">
      <c r="A910" s="5022"/>
      <c r="B910" s="5022"/>
      <c r="C910" s="5061"/>
      <c r="D910" s="1828" t="s">
        <v>1934</v>
      </c>
      <c r="E910" s="1863"/>
      <c r="F910" s="1413" t="s">
        <v>1935</v>
      </c>
      <c r="G910" s="1829" t="s">
        <v>16</v>
      </c>
      <c r="H910" s="1830"/>
      <c r="I910" s="1830"/>
      <c r="J910" s="1747"/>
      <c r="K910" s="1510">
        <v>3</v>
      </c>
    </row>
    <row r="911" spans="1:16" ht="22" hidden="1" customHeight="1" x14ac:dyDescent="0.35">
      <c r="A911" s="5022"/>
      <c r="B911" s="5022"/>
      <c r="C911" s="5061"/>
      <c r="D911" s="1828" t="s">
        <v>1936</v>
      </c>
      <c r="E911" s="1853"/>
      <c r="F911" s="1751" t="s">
        <v>1937</v>
      </c>
      <c r="G911" s="1829" t="s">
        <v>16</v>
      </c>
      <c r="H911" s="1830"/>
      <c r="I911" s="1830"/>
      <c r="J911" s="1747"/>
      <c r="K911" s="1510">
        <v>3</v>
      </c>
    </row>
    <row r="912" spans="1:16" ht="22" hidden="1" customHeight="1" x14ac:dyDescent="0.35">
      <c r="A912" s="5022"/>
      <c r="B912" s="5022"/>
      <c r="C912" s="5061"/>
      <c r="D912" s="1828" t="s">
        <v>1938</v>
      </c>
      <c r="E912" s="1853"/>
      <c r="F912" s="1751" t="s">
        <v>1939</v>
      </c>
      <c r="G912" s="1829" t="s">
        <v>16</v>
      </c>
      <c r="H912" s="1830"/>
      <c r="I912" s="1830"/>
      <c r="J912" s="1747"/>
      <c r="K912" s="1510">
        <v>3</v>
      </c>
    </row>
    <row r="913" spans="1:11" ht="22" hidden="1" customHeight="1" x14ac:dyDescent="0.35">
      <c r="A913" s="5022"/>
      <c r="B913" s="5022"/>
      <c r="C913" s="5061"/>
      <c r="D913" s="1828" t="s">
        <v>1940</v>
      </c>
      <c r="E913" s="1853"/>
      <c r="F913" s="1751" t="s">
        <v>1941</v>
      </c>
      <c r="G913" s="1829" t="s">
        <v>16</v>
      </c>
      <c r="H913" s="1830"/>
      <c r="I913" s="1830"/>
      <c r="J913" s="1747"/>
      <c r="K913" s="1510">
        <v>3</v>
      </c>
    </row>
    <row r="914" spans="1:11" ht="22" hidden="1" customHeight="1" x14ac:dyDescent="0.35">
      <c r="A914" s="5022"/>
      <c r="B914" s="5022"/>
      <c r="C914" s="5061"/>
      <c r="D914" s="1869" t="s">
        <v>1942</v>
      </c>
      <c r="E914" s="1870"/>
      <c r="F914" s="1691" t="s">
        <v>1943</v>
      </c>
      <c r="G914" s="1871" t="s">
        <v>16</v>
      </c>
      <c r="H914" s="1872"/>
      <c r="I914" s="1872"/>
      <c r="J914" s="1752"/>
      <c r="K914" s="1721">
        <v>3</v>
      </c>
    </row>
    <row r="915" spans="1:11" ht="22" hidden="1" customHeight="1" thickBot="1" x14ac:dyDescent="0.4">
      <c r="A915" s="5022"/>
      <c r="B915" s="5022"/>
      <c r="C915" s="5062"/>
      <c r="D915" s="1865" t="s">
        <v>1944</v>
      </c>
      <c r="E915" s="1866"/>
      <c r="F915" s="1810" t="s">
        <v>1945</v>
      </c>
      <c r="G915" s="1811" t="s">
        <v>16</v>
      </c>
      <c r="H915" s="1808"/>
      <c r="I915" s="1808"/>
      <c r="J915" s="1809"/>
      <c r="K915" s="1867">
        <v>3</v>
      </c>
    </row>
    <row r="916" spans="1:11" ht="22" hidden="1" customHeight="1" x14ac:dyDescent="0.35">
      <c r="A916" s="5022"/>
      <c r="B916" s="5022"/>
      <c r="C916" s="5060" t="s">
        <v>1946</v>
      </c>
      <c r="D916" s="1861" t="s">
        <v>1947</v>
      </c>
      <c r="E916" s="1873"/>
      <c r="F916" s="1849" t="s">
        <v>1948</v>
      </c>
      <c r="G916" s="1850" t="s">
        <v>16</v>
      </c>
      <c r="H916" s="1851"/>
      <c r="I916" s="1851"/>
      <c r="J916" s="1848"/>
      <c r="K916" s="1741">
        <v>3</v>
      </c>
    </row>
    <row r="917" spans="1:11" ht="22" hidden="1" customHeight="1" x14ac:dyDescent="0.35">
      <c r="A917" s="5022"/>
      <c r="B917" s="5022"/>
      <c r="C917" s="5061"/>
      <c r="D917" s="1828" t="s">
        <v>1949</v>
      </c>
      <c r="E917" s="1853"/>
      <c r="F917" s="1751" t="s">
        <v>1950</v>
      </c>
      <c r="G917" s="1829" t="s">
        <v>16</v>
      </c>
      <c r="H917" s="1830"/>
      <c r="I917" s="1830"/>
      <c r="J917" s="1747"/>
      <c r="K917" s="1510">
        <v>3</v>
      </c>
    </row>
    <row r="918" spans="1:11" ht="22" hidden="1" customHeight="1" x14ac:dyDescent="0.35">
      <c r="A918" s="5022"/>
      <c r="B918" s="5022"/>
      <c r="C918" s="5061"/>
      <c r="D918" s="1828" t="s">
        <v>1951</v>
      </c>
      <c r="E918" s="1853"/>
      <c r="F918" s="1751" t="s">
        <v>1952</v>
      </c>
      <c r="G918" s="1829" t="s">
        <v>16</v>
      </c>
      <c r="H918" s="1830"/>
      <c r="I918" s="1830"/>
      <c r="J918" s="1747"/>
      <c r="K918" s="1510">
        <v>3</v>
      </c>
    </row>
    <row r="919" spans="1:11" ht="22" hidden="1" customHeight="1" x14ac:dyDescent="0.35">
      <c r="A919" s="5022"/>
      <c r="B919" s="5022"/>
      <c r="C919" s="5061"/>
      <c r="D919" s="1828" t="s">
        <v>1953</v>
      </c>
      <c r="E919" s="1853"/>
      <c r="F919" s="1751" t="s">
        <v>1954</v>
      </c>
      <c r="G919" s="1829" t="s">
        <v>16</v>
      </c>
      <c r="H919" s="1830"/>
      <c r="I919" s="1830"/>
      <c r="J919" s="1747"/>
      <c r="K919" s="1510">
        <v>3</v>
      </c>
    </row>
    <row r="920" spans="1:11" ht="22" hidden="1" customHeight="1" x14ac:dyDescent="0.35">
      <c r="A920" s="5022"/>
      <c r="B920" s="5022"/>
      <c r="C920" s="5061"/>
      <c r="D920" s="1828" t="s">
        <v>1955</v>
      </c>
      <c r="E920" s="1853"/>
      <c r="F920" s="1751" t="s">
        <v>1956</v>
      </c>
      <c r="G920" s="1829" t="s">
        <v>16</v>
      </c>
      <c r="H920" s="1830"/>
      <c r="I920" s="1830"/>
      <c r="J920" s="1747"/>
      <c r="K920" s="1510">
        <v>3</v>
      </c>
    </row>
    <row r="921" spans="1:11" ht="22" hidden="1" customHeight="1" x14ac:dyDescent="0.35">
      <c r="A921" s="5022"/>
      <c r="B921" s="5022"/>
      <c r="C921" s="5061"/>
      <c r="D921" s="1828" t="s">
        <v>1957</v>
      </c>
      <c r="E921" s="1853"/>
      <c r="F921" s="1751" t="s">
        <v>1958</v>
      </c>
      <c r="G921" s="1829" t="s">
        <v>16</v>
      </c>
      <c r="H921" s="1830"/>
      <c r="I921" s="1830"/>
      <c r="J921" s="1747"/>
      <c r="K921" s="1510">
        <v>3</v>
      </c>
    </row>
    <row r="922" spans="1:11" ht="22" hidden="1" customHeight="1" x14ac:dyDescent="0.35">
      <c r="A922" s="5022"/>
      <c r="B922" s="5022"/>
      <c r="C922" s="5061"/>
      <c r="D922" s="1828" t="s">
        <v>1959</v>
      </c>
      <c r="E922" s="1853"/>
      <c r="F922" s="1751" t="s">
        <v>1960</v>
      </c>
      <c r="G922" s="1829" t="s">
        <v>16</v>
      </c>
      <c r="H922" s="1830"/>
      <c r="I922" s="1830"/>
      <c r="J922" s="1747"/>
      <c r="K922" s="1510">
        <v>3</v>
      </c>
    </row>
    <row r="923" spans="1:11" ht="22" hidden="1" customHeight="1" x14ac:dyDescent="0.35">
      <c r="A923" s="5022"/>
      <c r="B923" s="5022"/>
      <c r="C923" s="5061"/>
      <c r="D923" s="1828" t="s">
        <v>1961</v>
      </c>
      <c r="E923" s="1853"/>
      <c r="F923" s="1751" t="s">
        <v>1962</v>
      </c>
      <c r="G923" s="1829" t="s">
        <v>16</v>
      </c>
      <c r="H923" s="1830"/>
      <c r="I923" s="1830"/>
      <c r="J923" s="1747"/>
      <c r="K923" s="1510">
        <v>3</v>
      </c>
    </row>
    <row r="924" spans="1:11" ht="22" hidden="1" customHeight="1" x14ac:dyDescent="0.35">
      <c r="A924" s="5022"/>
      <c r="B924" s="5022"/>
      <c r="C924" s="5061"/>
      <c r="D924" s="1812" t="s">
        <v>1963</v>
      </c>
      <c r="E924" s="1854"/>
      <c r="F924" s="1832" t="s">
        <v>1964</v>
      </c>
      <c r="G924" s="1833" t="s">
        <v>16</v>
      </c>
      <c r="H924" s="1834"/>
      <c r="I924" s="1834"/>
      <c r="J924" s="1831"/>
      <c r="K924" s="1855">
        <v>3</v>
      </c>
    </row>
    <row r="925" spans="1:11" ht="22" hidden="1" customHeight="1" thickBot="1" x14ac:dyDescent="0.4">
      <c r="A925" s="5022"/>
      <c r="B925" s="5022"/>
      <c r="C925" s="5062"/>
      <c r="D925" s="1865" t="s">
        <v>1965</v>
      </c>
      <c r="E925" s="1866"/>
      <c r="F925" s="1810" t="s">
        <v>1966</v>
      </c>
      <c r="G925" s="1811" t="s">
        <v>16</v>
      </c>
      <c r="H925" s="1808"/>
      <c r="I925" s="1808"/>
      <c r="J925" s="1809"/>
      <c r="K925" s="1867">
        <v>3</v>
      </c>
    </row>
    <row r="926" spans="1:11" ht="22" hidden="1" customHeight="1" thickBot="1" x14ac:dyDescent="0.4">
      <c r="A926" s="5022"/>
      <c r="B926" s="5022"/>
      <c r="C926" s="2329" t="s">
        <v>1967</v>
      </c>
      <c r="D926" s="1846" t="s">
        <v>1968</v>
      </c>
      <c r="E926" s="1874"/>
      <c r="F926" s="1693" t="s">
        <v>1969</v>
      </c>
      <c r="G926" s="1836" t="s">
        <v>16</v>
      </c>
      <c r="H926" s="1837"/>
      <c r="I926" s="1837"/>
      <c r="J926" s="1835"/>
      <c r="K926" s="1724">
        <v>3</v>
      </c>
    </row>
    <row r="927" spans="1:11" ht="22" hidden="1" customHeight="1" thickBot="1" x14ac:dyDescent="0.4">
      <c r="A927" s="5022"/>
      <c r="B927" s="5022"/>
      <c r="C927" s="2329" t="s">
        <v>1970</v>
      </c>
      <c r="D927" s="1846" t="s">
        <v>1971</v>
      </c>
      <c r="E927" s="1874"/>
      <c r="F927" s="1693" t="s">
        <v>1972</v>
      </c>
      <c r="G927" s="1836" t="s">
        <v>16</v>
      </c>
      <c r="H927" s="1837"/>
      <c r="I927" s="1837"/>
      <c r="J927" s="1835"/>
      <c r="K927" s="1724">
        <v>3</v>
      </c>
    </row>
    <row r="928" spans="1:11" ht="22" hidden="1" customHeight="1" x14ac:dyDescent="0.35">
      <c r="A928" s="5022"/>
      <c r="B928" s="5022"/>
      <c r="C928" s="5171" t="s">
        <v>1973</v>
      </c>
      <c r="D928" s="1847" t="s">
        <v>1974</v>
      </c>
      <c r="E928" s="1873"/>
      <c r="F928" s="1849" t="s">
        <v>1975</v>
      </c>
      <c r="G928" s="1850" t="s">
        <v>696</v>
      </c>
      <c r="H928" s="1851"/>
      <c r="I928" s="1851"/>
      <c r="J928" s="1848"/>
      <c r="K928" s="1741">
        <v>3</v>
      </c>
    </row>
    <row r="929" spans="1:16" ht="22" hidden="1" customHeight="1" x14ac:dyDescent="0.35">
      <c r="A929" s="5022"/>
      <c r="B929" s="5022"/>
      <c r="C929" s="5172"/>
      <c r="D929" s="1852" t="s">
        <v>1976</v>
      </c>
      <c r="E929" s="1853"/>
      <c r="F929" s="1751" t="s">
        <v>1977</v>
      </c>
      <c r="G929" s="1829" t="s">
        <v>16</v>
      </c>
      <c r="H929" s="1830"/>
      <c r="I929" s="1830"/>
      <c r="J929" s="1747"/>
      <c r="K929" s="1510">
        <v>3</v>
      </c>
    </row>
    <row r="930" spans="1:16" ht="22" hidden="1" customHeight="1" x14ac:dyDescent="0.35">
      <c r="A930" s="5022"/>
      <c r="B930" s="5022"/>
      <c r="C930" s="5172"/>
      <c r="D930" s="1852" t="s">
        <v>1978</v>
      </c>
      <c r="E930" s="1853"/>
      <c r="F930" s="1751" t="s">
        <v>1979</v>
      </c>
      <c r="G930" s="1829" t="s">
        <v>75</v>
      </c>
      <c r="H930" s="1830"/>
      <c r="I930" s="1830"/>
      <c r="J930" s="1747"/>
      <c r="K930" s="1510">
        <v>3</v>
      </c>
    </row>
    <row r="931" spans="1:16" ht="22" hidden="1" customHeight="1" x14ac:dyDescent="0.35">
      <c r="A931" s="5022"/>
      <c r="B931" s="5022"/>
      <c r="C931" s="5172"/>
      <c r="D931" s="1875" t="s">
        <v>1980</v>
      </c>
      <c r="E931" s="1870"/>
      <c r="F931" s="1691" t="s">
        <v>1046</v>
      </c>
      <c r="G931" s="1871" t="s">
        <v>16</v>
      </c>
      <c r="H931" s="1872"/>
      <c r="I931" s="1872"/>
      <c r="J931" s="1752"/>
      <c r="K931" s="1721">
        <v>3</v>
      </c>
    </row>
    <row r="932" spans="1:16" ht="22" hidden="1" customHeight="1" x14ac:dyDescent="0.35">
      <c r="A932" s="5022"/>
      <c r="B932" s="5022"/>
      <c r="C932" s="5172"/>
      <c r="D932" s="5176" t="s">
        <v>1981</v>
      </c>
      <c r="E932" s="1868" t="s">
        <v>1982</v>
      </c>
      <c r="F932" s="1818" t="s">
        <v>1983</v>
      </c>
      <c r="G932" s="1819" t="s">
        <v>703</v>
      </c>
      <c r="H932" s="1820"/>
      <c r="I932" s="1820"/>
      <c r="J932" s="1757"/>
      <c r="K932" s="1723">
        <v>3</v>
      </c>
    </row>
    <row r="933" spans="1:16" ht="22" hidden="1" customHeight="1" x14ac:dyDescent="0.35">
      <c r="A933" s="5022"/>
      <c r="B933" s="5022"/>
      <c r="C933" s="5172"/>
      <c r="D933" s="5177"/>
      <c r="E933" s="1853" t="s">
        <v>1984</v>
      </c>
      <c r="F933" s="1751" t="s">
        <v>1985</v>
      </c>
      <c r="G933" s="1829" t="s">
        <v>703</v>
      </c>
      <c r="H933" s="1830"/>
      <c r="I933" s="1830"/>
      <c r="J933" s="1747"/>
      <c r="K933" s="1510">
        <v>3</v>
      </c>
    </row>
    <row r="934" spans="1:16" ht="22" hidden="1" customHeight="1" thickBot="1" x14ac:dyDescent="0.4">
      <c r="A934" s="5022"/>
      <c r="B934" s="5022"/>
      <c r="C934" s="5172"/>
      <c r="D934" s="2331" t="s">
        <v>1986</v>
      </c>
      <c r="E934" s="1854"/>
      <c r="F934" s="1832" t="s">
        <v>1987</v>
      </c>
      <c r="G934" s="1833" t="s">
        <v>703</v>
      </c>
      <c r="H934" s="1834"/>
      <c r="I934" s="1834"/>
      <c r="J934" s="1831"/>
      <c r="K934" s="1855">
        <v>3</v>
      </c>
    </row>
    <row r="935" spans="1:16" ht="22" customHeight="1" thickTop="1" x14ac:dyDescent="0.35">
      <c r="A935" s="2332"/>
      <c r="B935" s="2332"/>
      <c r="C935" s="2332"/>
      <c r="D935" s="2333"/>
      <c r="E935" s="2333"/>
      <c r="F935" s="2333"/>
      <c r="G935" s="2333"/>
      <c r="H935" s="2333"/>
      <c r="I935" s="2333"/>
      <c r="J935" s="2333"/>
      <c r="K935" s="2333"/>
      <c r="L935" s="2333"/>
      <c r="M935" s="2333"/>
      <c r="N935" s="2333"/>
      <c r="O935" s="2333"/>
      <c r="P935" s="2333"/>
    </row>
    <row r="936" spans="1:16" ht="22" customHeight="1" x14ac:dyDescent="0.35">
      <c r="A936" s="4296"/>
      <c r="B936" s="4297"/>
      <c r="C936" s="4297"/>
      <c r="D936" s="963" t="s">
        <v>122</v>
      </c>
      <c r="E936" s="4268" t="s">
        <v>121</v>
      </c>
      <c r="F936" s="963"/>
      <c r="G936" s="963"/>
      <c r="H936" s="963"/>
      <c r="I936" s="963"/>
      <c r="J936" s="963"/>
      <c r="K936" s="963"/>
      <c r="L936" s="963"/>
      <c r="M936" s="963"/>
      <c r="N936" s="963"/>
      <c r="O936" s="963"/>
      <c r="P936" s="4287"/>
    </row>
    <row r="937" spans="1:16" ht="22" customHeight="1" x14ac:dyDescent="0.35">
      <c r="A937" s="4298"/>
      <c r="B937" s="4269"/>
      <c r="C937" s="4269"/>
      <c r="D937" s="963" t="s">
        <v>125</v>
      </c>
      <c r="E937" s="4268" t="s">
        <v>124</v>
      </c>
      <c r="F937" s="963"/>
      <c r="G937" s="963"/>
      <c r="H937" s="963"/>
      <c r="I937" s="963"/>
      <c r="J937" s="963"/>
      <c r="K937" s="963"/>
      <c r="L937" s="963"/>
      <c r="M937" s="963"/>
      <c r="N937" s="963"/>
      <c r="O937" s="963"/>
      <c r="P937" s="4287"/>
    </row>
    <row r="938" spans="1:16" ht="22" customHeight="1" x14ac:dyDescent="0.35">
      <c r="A938" s="4298"/>
      <c r="B938" s="4269"/>
      <c r="C938" s="4269"/>
      <c r="D938" s="963" t="s">
        <v>1988</v>
      </c>
      <c r="E938" s="4268" t="s">
        <v>651</v>
      </c>
      <c r="F938" s="963"/>
      <c r="G938" s="963"/>
      <c r="H938" s="963"/>
      <c r="I938" s="963"/>
      <c r="J938" s="963"/>
      <c r="K938" s="963"/>
      <c r="L938" s="963"/>
      <c r="M938" s="963"/>
      <c r="N938" s="963"/>
      <c r="O938" s="963"/>
      <c r="P938" s="4287"/>
    </row>
    <row r="939" spans="1:16" ht="22" customHeight="1" thickBot="1" x14ac:dyDescent="0.4">
      <c r="A939" s="4299"/>
      <c r="B939" s="4300"/>
      <c r="C939" s="4300"/>
      <c r="D939" s="1008" t="s">
        <v>175</v>
      </c>
      <c r="E939" s="4288" t="s">
        <v>174</v>
      </c>
      <c r="F939" s="1008"/>
      <c r="G939" s="1008"/>
      <c r="H939" s="1008"/>
      <c r="I939" s="1008"/>
      <c r="J939" s="1008"/>
      <c r="K939" s="1008"/>
      <c r="L939" s="1008"/>
      <c r="M939" s="1008"/>
      <c r="N939" s="1008"/>
      <c r="O939" s="1008"/>
      <c r="P939" s="4289"/>
    </row>
    <row r="940" spans="1:16" ht="22" customHeight="1" thickTop="1" x14ac:dyDescent="0.35"/>
    <row r="941" spans="1:16" ht="22" customHeight="1" x14ac:dyDescent="0.35">
      <c r="A941" s="5191" t="s">
        <v>1989</v>
      </c>
      <c r="B941" s="5191"/>
      <c r="C941" s="5194" t="s">
        <v>1990</v>
      </c>
      <c r="D941" s="963" t="s">
        <v>230</v>
      </c>
      <c r="E941" s="4268" t="s">
        <v>229</v>
      </c>
      <c r="F941" s="963"/>
      <c r="G941" s="963"/>
      <c r="H941" s="963"/>
      <c r="I941" s="963"/>
      <c r="J941" s="963"/>
      <c r="K941" s="963"/>
      <c r="L941" s="963"/>
      <c r="M941" s="963"/>
      <c r="N941" s="963"/>
      <c r="O941" s="963"/>
      <c r="P941" s="4287"/>
    </row>
    <row r="942" spans="1:16" ht="22" customHeight="1" x14ac:dyDescent="0.35">
      <c r="A942" s="5192"/>
      <c r="B942" s="5192"/>
      <c r="C942" s="5195"/>
      <c r="D942" s="965" t="s">
        <v>215</v>
      </c>
      <c r="E942" s="1147" t="s">
        <v>432</v>
      </c>
      <c r="F942" s="965"/>
      <c r="G942" s="965"/>
      <c r="H942" s="965"/>
      <c r="I942" s="965"/>
      <c r="J942" s="965"/>
      <c r="K942" s="965"/>
      <c r="L942" s="965"/>
      <c r="M942" s="965"/>
      <c r="N942" s="965"/>
      <c r="O942" s="965"/>
      <c r="P942" s="4290"/>
    </row>
    <row r="943" spans="1:16" ht="22" customHeight="1" thickBot="1" x14ac:dyDescent="0.4">
      <c r="A943" s="5192"/>
      <c r="B943" s="5192"/>
      <c r="C943" s="5196"/>
      <c r="D943" s="865" t="s">
        <v>232</v>
      </c>
      <c r="E943" s="1143" t="s">
        <v>231</v>
      </c>
      <c r="F943" s="865"/>
      <c r="G943" s="865"/>
      <c r="H943" s="865"/>
      <c r="I943" s="865"/>
      <c r="J943" s="865"/>
      <c r="K943" s="865"/>
      <c r="L943" s="865"/>
      <c r="M943" s="865"/>
      <c r="N943" s="865"/>
      <c r="O943" s="865"/>
      <c r="P943" s="4291"/>
    </row>
    <row r="944" spans="1:16" ht="22" customHeight="1" x14ac:dyDescent="0.35">
      <c r="A944" s="5192"/>
      <c r="B944" s="5192"/>
      <c r="C944" s="5197" t="s">
        <v>1991</v>
      </c>
      <c r="D944" s="965" t="s">
        <v>237</v>
      </c>
      <c r="E944" s="4268" t="s">
        <v>236</v>
      </c>
      <c r="F944" s="965"/>
      <c r="G944" s="965"/>
      <c r="H944" s="965"/>
      <c r="I944" s="965"/>
      <c r="J944" s="965"/>
      <c r="K944" s="965"/>
      <c r="L944" s="965"/>
      <c r="M944" s="965"/>
      <c r="N944" s="965"/>
      <c r="O944" s="965"/>
      <c r="P944" s="4290"/>
    </row>
    <row r="945" spans="1:16" ht="22" customHeight="1" x14ac:dyDescent="0.35">
      <c r="A945" s="5192"/>
      <c r="B945" s="5192"/>
      <c r="C945" s="5195"/>
      <c r="D945" s="965" t="s">
        <v>215</v>
      </c>
      <c r="E945" s="1147" t="s">
        <v>432</v>
      </c>
      <c r="F945" s="965"/>
      <c r="G945" s="965"/>
      <c r="H945" s="965"/>
      <c r="I945" s="965"/>
      <c r="J945" s="965"/>
      <c r="K945" s="965"/>
      <c r="L945" s="965"/>
      <c r="M945" s="965"/>
      <c r="N945" s="965"/>
      <c r="O945" s="965"/>
      <c r="P945" s="4290"/>
    </row>
    <row r="946" spans="1:16" ht="22" customHeight="1" thickBot="1" x14ac:dyDescent="0.4">
      <c r="A946" s="5192"/>
      <c r="B946" s="5192"/>
      <c r="C946" s="5196"/>
      <c r="D946" s="865" t="s">
        <v>239</v>
      </c>
      <c r="E946" s="1143" t="s">
        <v>238</v>
      </c>
      <c r="F946" s="865"/>
      <c r="G946" s="865"/>
      <c r="H946" s="865"/>
      <c r="I946" s="865"/>
      <c r="J946" s="865"/>
      <c r="K946" s="865"/>
      <c r="L946" s="865"/>
      <c r="M946" s="865"/>
      <c r="N946" s="865"/>
      <c r="O946" s="865"/>
      <c r="P946" s="4291"/>
    </row>
    <row r="947" spans="1:16" ht="22" customHeight="1" x14ac:dyDescent="0.35">
      <c r="A947" s="5192"/>
      <c r="B947" s="5192"/>
      <c r="C947" s="5197" t="s">
        <v>248</v>
      </c>
      <c r="D947" s="963" t="s">
        <v>249</v>
      </c>
      <c r="E947" s="4268" t="s">
        <v>248</v>
      </c>
      <c r="F947" s="963"/>
      <c r="G947" s="963"/>
      <c r="H947" s="963"/>
      <c r="I947" s="963"/>
      <c r="J947" s="963"/>
      <c r="K947" s="963"/>
      <c r="L947" s="963"/>
      <c r="M947" s="963"/>
      <c r="N947" s="963"/>
      <c r="O947" s="963"/>
      <c r="P947" s="4287"/>
    </row>
    <row r="948" spans="1:16" ht="22" customHeight="1" x14ac:dyDescent="0.35">
      <c r="A948" s="5192"/>
      <c r="B948" s="5192"/>
      <c r="C948" s="5195"/>
      <c r="D948" s="965" t="s">
        <v>215</v>
      </c>
      <c r="E948" s="1147" t="s">
        <v>432</v>
      </c>
      <c r="F948" s="965"/>
      <c r="G948" s="965"/>
      <c r="H948" s="965"/>
      <c r="I948" s="965"/>
      <c r="J948" s="965"/>
      <c r="K948" s="965"/>
      <c r="L948" s="965"/>
      <c r="M948" s="965"/>
      <c r="N948" s="965"/>
      <c r="O948" s="965"/>
      <c r="P948" s="4290"/>
    </row>
    <row r="949" spans="1:16" ht="22" customHeight="1" thickBot="1" x14ac:dyDescent="0.4">
      <c r="A949" s="5192"/>
      <c r="B949" s="5192"/>
      <c r="C949" s="5196"/>
      <c r="D949" s="865" t="s">
        <v>1992</v>
      </c>
      <c r="E949" s="1143" t="s">
        <v>250</v>
      </c>
      <c r="F949" s="865"/>
      <c r="G949" s="865"/>
      <c r="H949" s="865"/>
      <c r="I949" s="865"/>
      <c r="J949" s="865"/>
      <c r="K949" s="865"/>
      <c r="L949" s="865"/>
      <c r="M949" s="865"/>
      <c r="N949" s="865"/>
      <c r="O949" s="865"/>
      <c r="P949" s="4291"/>
    </row>
    <row r="950" spans="1:16" ht="22" customHeight="1" x14ac:dyDescent="0.35">
      <c r="A950" s="5192"/>
      <c r="B950" s="5192"/>
      <c r="C950" s="5197" t="s">
        <v>255</v>
      </c>
      <c r="D950" s="963" t="s">
        <v>256</v>
      </c>
      <c r="E950" s="4268" t="s">
        <v>255</v>
      </c>
      <c r="F950" s="963"/>
      <c r="G950" s="963"/>
      <c r="H950" s="963"/>
      <c r="I950" s="963"/>
      <c r="J950" s="963"/>
      <c r="K950" s="963"/>
      <c r="L950" s="963"/>
      <c r="M950" s="963"/>
      <c r="N950" s="963"/>
      <c r="O950" s="963"/>
      <c r="P950" s="4287"/>
    </row>
    <row r="951" spans="1:16" ht="22" customHeight="1" x14ac:dyDescent="0.35">
      <c r="A951" s="5192"/>
      <c r="B951" s="5192"/>
      <c r="C951" s="5195"/>
      <c r="D951" s="965" t="s">
        <v>215</v>
      </c>
      <c r="E951" s="1147" t="s">
        <v>432</v>
      </c>
      <c r="F951" s="965"/>
      <c r="G951" s="965"/>
      <c r="H951" s="965"/>
      <c r="I951" s="965"/>
      <c r="J951" s="965"/>
      <c r="K951" s="965"/>
      <c r="L951" s="965"/>
      <c r="M951" s="965"/>
      <c r="N951" s="965"/>
      <c r="O951" s="965"/>
      <c r="P951" s="4290"/>
    </row>
    <row r="952" spans="1:16" ht="22" customHeight="1" thickBot="1" x14ac:dyDescent="0.4">
      <c r="A952" s="5192"/>
      <c r="B952" s="5192"/>
      <c r="C952" s="5196"/>
      <c r="D952" s="865" t="s">
        <v>1993</v>
      </c>
      <c r="E952" s="1143" t="s">
        <v>257</v>
      </c>
      <c r="F952" s="865"/>
      <c r="G952" s="865"/>
      <c r="H952" s="865"/>
      <c r="I952" s="865"/>
      <c r="J952" s="865"/>
      <c r="K952" s="865"/>
      <c r="L952" s="865"/>
      <c r="M952" s="865"/>
      <c r="N952" s="865"/>
      <c r="O952" s="865"/>
      <c r="P952" s="4291"/>
    </row>
    <row r="953" spans="1:16" ht="22" customHeight="1" x14ac:dyDescent="0.35">
      <c r="A953" s="5192"/>
      <c r="B953" s="5192"/>
      <c r="C953" s="5197" t="s">
        <v>1994</v>
      </c>
      <c r="D953" s="963" t="s">
        <v>1995</v>
      </c>
      <c r="E953" s="4268" t="s">
        <v>1996</v>
      </c>
      <c r="F953" s="963"/>
      <c r="G953" s="963"/>
      <c r="H953" s="963"/>
      <c r="I953" s="963"/>
      <c r="J953" s="963"/>
      <c r="K953" s="963"/>
      <c r="L953" s="963"/>
      <c r="M953" s="963"/>
      <c r="N953" s="963"/>
      <c r="O953" s="963"/>
      <c r="P953" s="4287"/>
    </row>
    <row r="954" spans="1:16" ht="22" customHeight="1" x14ac:dyDescent="0.35">
      <c r="A954" s="5192"/>
      <c r="B954" s="5192"/>
      <c r="C954" s="5195"/>
      <c r="D954" s="965" t="s">
        <v>215</v>
      </c>
      <c r="E954" s="1147" t="s">
        <v>432</v>
      </c>
      <c r="F954" s="965"/>
      <c r="G954" s="965"/>
      <c r="H954" s="965"/>
      <c r="I954" s="965"/>
      <c r="J954" s="965"/>
      <c r="K954" s="965"/>
      <c r="L954" s="965"/>
      <c r="M954" s="965"/>
      <c r="N954" s="965"/>
      <c r="O954" s="965"/>
      <c r="P954" s="4290"/>
    </row>
    <row r="955" spans="1:16" ht="22" customHeight="1" thickBot="1" x14ac:dyDescent="0.4">
      <c r="A955" s="5192"/>
      <c r="B955" s="5192"/>
      <c r="C955" s="5196"/>
      <c r="D955" s="865" t="s">
        <v>1997</v>
      </c>
      <c r="E955" s="1143" t="s">
        <v>273</v>
      </c>
      <c r="F955" s="865"/>
      <c r="G955" s="865"/>
      <c r="H955" s="865"/>
      <c r="I955" s="865"/>
      <c r="J955" s="865"/>
      <c r="K955" s="865"/>
      <c r="L955" s="865"/>
      <c r="M955" s="865"/>
      <c r="N955" s="865"/>
      <c r="O955" s="865"/>
      <c r="P955" s="4291"/>
    </row>
    <row r="956" spans="1:16" ht="22" customHeight="1" x14ac:dyDescent="0.35">
      <c r="A956" s="5192"/>
      <c r="B956" s="5192"/>
      <c r="C956" s="5197" t="s">
        <v>293</v>
      </c>
      <c r="D956" s="963" t="s">
        <v>294</v>
      </c>
      <c r="E956" s="4268" t="s">
        <v>1998</v>
      </c>
      <c r="F956" s="963"/>
      <c r="G956" s="963"/>
      <c r="H956" s="963"/>
      <c r="I956" s="963"/>
      <c r="J956" s="963"/>
      <c r="K956" s="963"/>
      <c r="L956" s="963"/>
      <c r="M956" s="963"/>
      <c r="N956" s="963"/>
      <c r="O956" s="963"/>
      <c r="P956" s="4287"/>
    </row>
    <row r="957" spans="1:16" ht="22" customHeight="1" x14ac:dyDescent="0.35">
      <c r="A957" s="5192"/>
      <c r="B957" s="5192"/>
      <c r="C957" s="5195"/>
      <c r="D957" s="965" t="s">
        <v>215</v>
      </c>
      <c r="E957" s="1147" t="s">
        <v>432</v>
      </c>
      <c r="F957" s="965"/>
      <c r="G957" s="965"/>
      <c r="H957" s="965"/>
      <c r="I957" s="965"/>
      <c r="J957" s="965"/>
      <c r="K957" s="965"/>
      <c r="L957" s="965"/>
      <c r="M957" s="965"/>
      <c r="N957" s="965"/>
      <c r="O957" s="965"/>
      <c r="P957" s="4290"/>
    </row>
    <row r="958" spans="1:16" ht="22" customHeight="1" thickBot="1" x14ac:dyDescent="0.4">
      <c r="A958" s="5192"/>
      <c r="B958" s="5192"/>
      <c r="C958" s="5196"/>
      <c r="D958" s="865" t="s">
        <v>1999</v>
      </c>
      <c r="E958" s="1143" t="s">
        <v>296</v>
      </c>
      <c r="F958" s="865"/>
      <c r="G958" s="865"/>
      <c r="H958" s="865"/>
      <c r="I958" s="865"/>
      <c r="J958" s="865"/>
      <c r="K958" s="865"/>
      <c r="L958" s="865"/>
      <c r="M958" s="865"/>
      <c r="N958" s="865"/>
      <c r="O958" s="865"/>
      <c r="P958" s="4291"/>
    </row>
    <row r="959" spans="1:16" ht="22" customHeight="1" x14ac:dyDescent="0.35">
      <c r="A959" s="5192"/>
      <c r="B959" s="5192"/>
      <c r="C959" s="5197" t="s">
        <v>2000</v>
      </c>
      <c r="D959" s="963" t="s">
        <v>320</v>
      </c>
      <c r="E959" s="4268" t="s">
        <v>50</v>
      </c>
      <c r="F959" s="963"/>
      <c r="G959" s="963"/>
      <c r="H959" s="963"/>
      <c r="I959" s="963"/>
      <c r="J959" s="963"/>
      <c r="K959" s="963"/>
      <c r="L959" s="963"/>
      <c r="M959" s="963"/>
      <c r="N959" s="963"/>
      <c r="O959" s="963"/>
      <c r="P959" s="4287"/>
    </row>
    <row r="960" spans="1:16" ht="22" customHeight="1" x14ac:dyDescent="0.35">
      <c r="A960" s="5192"/>
      <c r="B960" s="5192"/>
      <c r="C960" s="5195"/>
      <c r="D960" s="965" t="s">
        <v>215</v>
      </c>
      <c r="E960" s="1147" t="s">
        <v>432</v>
      </c>
      <c r="F960" s="965"/>
      <c r="G960" s="965"/>
      <c r="H960" s="965"/>
      <c r="I960" s="965"/>
      <c r="J960" s="965"/>
      <c r="K960" s="965"/>
      <c r="L960" s="965"/>
      <c r="M960" s="965"/>
      <c r="N960" s="965"/>
      <c r="O960" s="965"/>
      <c r="P960" s="4290"/>
    </row>
    <row r="961" spans="1:16" ht="22" customHeight="1" thickBot="1" x14ac:dyDescent="0.4">
      <c r="A961" s="5192"/>
      <c r="B961" s="5192"/>
      <c r="C961" s="5196"/>
      <c r="D961" s="865" t="s">
        <v>2001</v>
      </c>
      <c r="E961" s="1143" t="s">
        <v>321</v>
      </c>
      <c r="F961" s="865"/>
      <c r="G961" s="865"/>
      <c r="H961" s="865"/>
      <c r="I961" s="865"/>
      <c r="J961" s="865"/>
      <c r="K961" s="865"/>
      <c r="L961" s="865"/>
      <c r="M961" s="865"/>
      <c r="N961" s="865"/>
      <c r="O961" s="865"/>
      <c r="P961" s="4291"/>
    </row>
    <row r="962" spans="1:16" ht="22" customHeight="1" x14ac:dyDescent="0.35">
      <c r="A962" s="5192"/>
      <c r="B962" s="5192"/>
      <c r="C962" s="5197" t="s">
        <v>323</v>
      </c>
      <c r="D962" s="963" t="s">
        <v>324</v>
      </c>
      <c r="E962" s="4268" t="s">
        <v>472</v>
      </c>
      <c r="F962" s="963"/>
      <c r="G962" s="963"/>
      <c r="H962" s="963"/>
      <c r="I962" s="963"/>
      <c r="J962" s="963"/>
      <c r="K962" s="963"/>
      <c r="L962" s="963"/>
      <c r="M962" s="963"/>
      <c r="N962" s="963"/>
      <c r="O962" s="963"/>
      <c r="P962" s="4287"/>
    </row>
    <row r="963" spans="1:16" ht="22" customHeight="1" x14ac:dyDescent="0.35">
      <c r="A963" s="5192"/>
      <c r="B963" s="5192"/>
      <c r="C963" s="5195"/>
      <c r="D963" s="965" t="s">
        <v>215</v>
      </c>
      <c r="E963" s="1147" t="s">
        <v>432</v>
      </c>
      <c r="F963" s="965"/>
      <c r="G963" s="965"/>
      <c r="H963" s="965"/>
      <c r="I963" s="965"/>
      <c r="J963" s="965"/>
      <c r="K963" s="965"/>
      <c r="L963" s="965"/>
      <c r="M963" s="965"/>
      <c r="N963" s="965"/>
      <c r="O963" s="965"/>
      <c r="P963" s="4290"/>
    </row>
    <row r="964" spans="1:16" ht="22" customHeight="1" thickBot="1" x14ac:dyDescent="0.4">
      <c r="A964" s="5193"/>
      <c r="B964" s="5193"/>
      <c r="C964" s="5198"/>
      <c r="D964" s="866" t="s">
        <v>326</v>
      </c>
      <c r="E964" s="1144" t="s">
        <v>325</v>
      </c>
      <c r="F964" s="866"/>
      <c r="G964" s="866"/>
      <c r="H964" s="866"/>
      <c r="I964" s="866"/>
      <c r="J964" s="866"/>
      <c r="K964" s="866"/>
      <c r="L964" s="866"/>
      <c r="M964" s="866"/>
      <c r="N964" s="866"/>
      <c r="O964" s="866"/>
      <c r="P964" s="4292"/>
    </row>
    <row r="965" spans="1:16" ht="22" customHeight="1" thickTop="1" x14ac:dyDescent="0.35">
      <c r="A965" s="4269"/>
      <c r="B965" s="4269"/>
      <c r="C965" s="4269"/>
      <c r="D965" s="4270"/>
      <c r="E965" s="4270"/>
      <c r="F965" s="4270"/>
      <c r="G965" s="4270"/>
      <c r="H965" s="4270"/>
      <c r="I965" s="4270"/>
      <c r="J965" s="4270"/>
      <c r="K965" s="4270"/>
      <c r="L965" s="4270"/>
      <c r="M965" s="4270"/>
      <c r="N965" s="4270"/>
      <c r="O965" s="4270"/>
      <c r="P965" s="4270"/>
    </row>
    <row r="966" spans="1:16" ht="22" customHeight="1" x14ac:dyDescent="0.35">
      <c r="A966" s="5188" t="s">
        <v>427</v>
      </c>
      <c r="B966" s="5191" t="s">
        <v>213</v>
      </c>
      <c r="C966" s="5194" t="s">
        <v>428</v>
      </c>
      <c r="D966" s="963" t="s">
        <v>429</v>
      </c>
      <c r="E966" s="973" t="s">
        <v>430</v>
      </c>
      <c r="F966" s="963"/>
      <c r="G966" s="963"/>
      <c r="H966" s="963"/>
      <c r="I966" s="963"/>
      <c r="J966" s="963"/>
      <c r="K966" s="963"/>
      <c r="L966" s="963"/>
      <c r="M966" s="963"/>
      <c r="N966" s="963"/>
      <c r="O966" s="963"/>
      <c r="P966" s="4287"/>
    </row>
    <row r="967" spans="1:16" ht="22" customHeight="1" x14ac:dyDescent="0.35">
      <c r="A967" s="5189"/>
      <c r="B967" s="5192"/>
      <c r="C967" s="5195"/>
      <c r="D967" s="965" t="s">
        <v>431</v>
      </c>
      <c r="E967" s="1147" t="s">
        <v>432</v>
      </c>
      <c r="F967" s="965"/>
      <c r="G967" s="965"/>
      <c r="H967" s="965"/>
      <c r="I967" s="965"/>
      <c r="J967" s="965"/>
      <c r="K967" s="965"/>
      <c r="L967" s="965"/>
      <c r="M967" s="965"/>
      <c r="N967" s="965"/>
      <c r="O967" s="965"/>
      <c r="P967" s="4290"/>
    </row>
    <row r="968" spans="1:16" ht="22" customHeight="1" thickBot="1" x14ac:dyDescent="0.4">
      <c r="A968" s="5189"/>
      <c r="B968" s="5192"/>
      <c r="C968" s="5196"/>
      <c r="D968" s="865" t="s">
        <v>428</v>
      </c>
      <c r="E968" s="1143" t="s">
        <v>433</v>
      </c>
      <c r="F968" s="865"/>
      <c r="G968" s="865"/>
      <c r="H968" s="865"/>
      <c r="I968" s="865"/>
      <c r="J968" s="865"/>
      <c r="K968" s="865"/>
      <c r="L968" s="865"/>
      <c r="M968" s="865"/>
      <c r="N968" s="865"/>
      <c r="O968" s="865"/>
      <c r="P968" s="4291"/>
    </row>
    <row r="969" spans="1:16" ht="22" customHeight="1" x14ac:dyDescent="0.35">
      <c r="A969" s="5189"/>
      <c r="B969" s="5192"/>
      <c r="C969" s="5197" t="s">
        <v>434</v>
      </c>
      <c r="D969" s="965" t="s">
        <v>429</v>
      </c>
      <c r="E969" s="926" t="s">
        <v>435</v>
      </c>
      <c r="F969" s="965"/>
      <c r="G969" s="965"/>
      <c r="H969" s="965"/>
      <c r="I969" s="965"/>
      <c r="J969" s="965"/>
      <c r="K969" s="965"/>
      <c r="L969" s="965"/>
      <c r="M969" s="965"/>
      <c r="N969" s="965"/>
      <c r="O969" s="965"/>
      <c r="P969" s="4290"/>
    </row>
    <row r="970" spans="1:16" ht="22" customHeight="1" x14ac:dyDescent="0.35">
      <c r="A970" s="5189"/>
      <c r="B970" s="5192"/>
      <c r="C970" s="5195"/>
      <c r="D970" s="965" t="s">
        <v>436</v>
      </c>
      <c r="E970" s="926" t="s">
        <v>437</v>
      </c>
      <c r="F970" s="965"/>
      <c r="G970" s="965"/>
      <c r="H970" s="965"/>
      <c r="I970" s="965"/>
      <c r="J970" s="965"/>
      <c r="K970" s="965"/>
      <c r="L970" s="965"/>
      <c r="M970" s="965"/>
      <c r="N970" s="965"/>
      <c r="O970" s="965"/>
      <c r="P970" s="4290"/>
    </row>
    <row r="971" spans="1:16" ht="22" customHeight="1" thickBot="1" x14ac:dyDescent="0.4">
      <c r="A971" s="5189"/>
      <c r="B971" s="5192"/>
      <c r="C971" s="5196"/>
      <c r="D971" s="865" t="s">
        <v>438</v>
      </c>
      <c r="E971" s="1143" t="s">
        <v>439</v>
      </c>
      <c r="F971" s="865"/>
      <c r="G971" s="865"/>
      <c r="H971" s="865"/>
      <c r="I971" s="865"/>
      <c r="J971" s="865"/>
      <c r="K971" s="865"/>
      <c r="L971" s="865"/>
      <c r="M971" s="865"/>
      <c r="N971" s="865"/>
      <c r="O971" s="865"/>
      <c r="P971" s="4291"/>
    </row>
    <row r="972" spans="1:16" ht="22" customHeight="1" x14ac:dyDescent="0.35">
      <c r="A972" s="5189"/>
      <c r="B972" s="5192"/>
      <c r="C972" s="5197" t="s">
        <v>440</v>
      </c>
      <c r="D972" s="963" t="s">
        <v>441</v>
      </c>
      <c r="E972" s="949" t="s">
        <v>442</v>
      </c>
      <c r="F972" s="963"/>
      <c r="G972" s="963"/>
      <c r="H972" s="963"/>
      <c r="I972" s="963"/>
      <c r="J972" s="963"/>
      <c r="K972" s="963"/>
      <c r="L972" s="963"/>
      <c r="M972" s="963"/>
      <c r="N972" s="963"/>
      <c r="O972" s="963"/>
      <c r="P972" s="4287"/>
    </row>
    <row r="973" spans="1:16" ht="22" customHeight="1" x14ac:dyDescent="0.35">
      <c r="A973" s="5189"/>
      <c r="B973" s="5192"/>
      <c r="C973" s="5195"/>
      <c r="D973" s="1314" t="s">
        <v>443</v>
      </c>
      <c r="E973" s="1255" t="s">
        <v>444</v>
      </c>
      <c r="F973" s="965"/>
      <c r="G973" s="965"/>
      <c r="H973" s="965"/>
      <c r="I973" s="965"/>
      <c r="J973" s="965"/>
      <c r="K973" s="965"/>
      <c r="L973" s="965"/>
      <c r="M973" s="965"/>
      <c r="N973" s="965"/>
      <c r="O973" s="965"/>
      <c r="P973" s="4290"/>
    </row>
    <row r="974" spans="1:16" ht="22" customHeight="1" thickBot="1" x14ac:dyDescent="0.4">
      <c r="A974" s="5189"/>
      <c r="B974" s="5192"/>
      <c r="C974" s="5196"/>
      <c r="D974" s="865" t="s">
        <v>445</v>
      </c>
      <c r="E974" s="1143" t="s">
        <v>446</v>
      </c>
      <c r="F974" s="865"/>
      <c r="G974" s="865"/>
      <c r="H974" s="865"/>
      <c r="I974" s="865"/>
      <c r="J974" s="865"/>
      <c r="K974" s="865"/>
      <c r="L974" s="865"/>
      <c r="M974" s="865"/>
      <c r="N974" s="865"/>
      <c r="O974" s="865"/>
      <c r="P974" s="4291"/>
    </row>
    <row r="975" spans="1:16" ht="22" customHeight="1" x14ac:dyDescent="0.35">
      <c r="A975" s="5189"/>
      <c r="B975" s="5192"/>
      <c r="C975" s="5197" t="s">
        <v>447</v>
      </c>
      <c r="D975" s="963" t="s">
        <v>448</v>
      </c>
      <c r="E975" s="949" t="s">
        <v>449</v>
      </c>
      <c r="F975" s="963"/>
      <c r="G975" s="963"/>
      <c r="H975" s="963"/>
      <c r="I975" s="963"/>
      <c r="J975" s="963"/>
      <c r="K975" s="963"/>
      <c r="L975" s="963"/>
      <c r="M975" s="963"/>
      <c r="N975" s="963"/>
      <c r="O975" s="963"/>
      <c r="P975" s="4287"/>
    </row>
    <row r="976" spans="1:16" ht="22" customHeight="1" x14ac:dyDescent="0.35">
      <c r="A976" s="5189"/>
      <c r="B976" s="5192"/>
      <c r="C976" s="5195"/>
      <c r="D976" s="965" t="s">
        <v>436</v>
      </c>
      <c r="E976" s="926" t="s">
        <v>437</v>
      </c>
      <c r="F976" s="965"/>
      <c r="G976" s="965"/>
      <c r="H976" s="965"/>
      <c r="I976" s="965"/>
      <c r="J976" s="965"/>
      <c r="K976" s="965"/>
      <c r="L976" s="965"/>
      <c r="M976" s="965"/>
      <c r="N976" s="965"/>
      <c r="O976" s="965"/>
      <c r="P976" s="4290"/>
    </row>
    <row r="977" spans="1:16" ht="22" customHeight="1" thickBot="1" x14ac:dyDescent="0.4">
      <c r="A977" s="5189"/>
      <c r="B977" s="5192"/>
      <c r="C977" s="5196"/>
      <c r="D977" s="865" t="s">
        <v>447</v>
      </c>
      <c r="E977" s="1143" t="s">
        <v>450</v>
      </c>
      <c r="F977" s="865"/>
      <c r="G977" s="865"/>
      <c r="H977" s="865"/>
      <c r="I977" s="865"/>
      <c r="J977" s="865"/>
      <c r="K977" s="865"/>
      <c r="L977" s="865"/>
      <c r="M977" s="865"/>
      <c r="N977" s="865"/>
      <c r="O977" s="865"/>
      <c r="P977" s="4291"/>
    </row>
    <row r="978" spans="1:16" ht="22" customHeight="1" x14ac:dyDescent="0.35">
      <c r="A978" s="5189"/>
      <c r="B978" s="5192"/>
      <c r="C978" s="5197" t="s">
        <v>451</v>
      </c>
      <c r="D978" s="963" t="s">
        <v>452</v>
      </c>
      <c r="E978" s="949" t="s">
        <v>453</v>
      </c>
      <c r="F978" s="963"/>
      <c r="G978" s="963"/>
      <c r="H978" s="963"/>
      <c r="I978" s="963"/>
      <c r="J978" s="963"/>
      <c r="K978" s="963"/>
      <c r="L978" s="963"/>
      <c r="M978" s="963"/>
      <c r="N978" s="963"/>
      <c r="O978" s="963"/>
      <c r="P978" s="4287"/>
    </row>
    <row r="979" spans="1:16" ht="22" customHeight="1" x14ac:dyDescent="0.35">
      <c r="A979" s="5189"/>
      <c r="B979" s="5192"/>
      <c r="C979" s="5195"/>
      <c r="D979" s="965" t="s">
        <v>431</v>
      </c>
      <c r="E979" s="1145" t="s">
        <v>432</v>
      </c>
      <c r="F979" s="965"/>
      <c r="G979" s="965"/>
      <c r="H979" s="965"/>
      <c r="I979" s="965"/>
      <c r="J979" s="965"/>
      <c r="K979" s="965"/>
      <c r="L979" s="965"/>
      <c r="M979" s="965"/>
      <c r="N979" s="965"/>
      <c r="O979" s="965"/>
      <c r="P979" s="4290"/>
    </row>
    <row r="980" spans="1:16" ht="22" customHeight="1" thickBot="1" x14ac:dyDescent="0.4">
      <c r="A980" s="5189"/>
      <c r="B980" s="5192"/>
      <c r="C980" s="5196"/>
      <c r="D980" s="865" t="s">
        <v>454</v>
      </c>
      <c r="E980" s="1143" t="s">
        <v>455</v>
      </c>
      <c r="F980" s="865"/>
      <c r="G980" s="865"/>
      <c r="H980" s="865"/>
      <c r="I980" s="865"/>
      <c r="J980" s="865"/>
      <c r="K980" s="865"/>
      <c r="L980" s="865"/>
      <c r="M980" s="865"/>
      <c r="N980" s="865"/>
      <c r="O980" s="865"/>
      <c r="P980" s="4291"/>
    </row>
    <row r="981" spans="1:16" ht="22" customHeight="1" x14ac:dyDescent="0.35">
      <c r="A981" s="5189"/>
      <c r="B981" s="5192"/>
      <c r="C981" s="5197" t="s">
        <v>456</v>
      </c>
      <c r="D981" s="963" t="s">
        <v>457</v>
      </c>
      <c r="E981" s="949" t="s">
        <v>458</v>
      </c>
      <c r="F981" s="963"/>
      <c r="G981" s="963"/>
      <c r="H981" s="963"/>
      <c r="I981" s="963"/>
      <c r="J981" s="963"/>
      <c r="K981" s="963"/>
      <c r="L981" s="963"/>
      <c r="M981" s="963"/>
      <c r="N981" s="963"/>
      <c r="O981" s="963"/>
      <c r="P981" s="4287"/>
    </row>
    <row r="982" spans="1:16" ht="22" customHeight="1" x14ac:dyDescent="0.35">
      <c r="A982" s="5189"/>
      <c r="B982" s="5192"/>
      <c r="C982" s="5195"/>
      <c r="D982" s="965" t="s">
        <v>431</v>
      </c>
      <c r="E982" s="1145" t="s">
        <v>432</v>
      </c>
      <c r="F982" s="965"/>
      <c r="G982" s="965"/>
      <c r="H982" s="965"/>
      <c r="I982" s="965"/>
      <c r="J982" s="965"/>
      <c r="K982" s="965"/>
      <c r="L982" s="965"/>
      <c r="M982" s="965"/>
      <c r="N982" s="965"/>
      <c r="O982" s="965"/>
      <c r="P982" s="4290"/>
    </row>
    <row r="983" spans="1:16" ht="22" customHeight="1" thickBot="1" x14ac:dyDescent="0.4">
      <c r="A983" s="5189"/>
      <c r="B983" s="5193"/>
      <c r="C983" s="5198"/>
      <c r="D983" s="866" t="s">
        <v>454</v>
      </c>
      <c r="E983" s="1144" t="s">
        <v>455</v>
      </c>
      <c r="F983" s="866"/>
      <c r="G983" s="866"/>
      <c r="H983" s="866"/>
      <c r="I983" s="866"/>
      <c r="J983" s="866"/>
      <c r="K983" s="866"/>
      <c r="L983" s="866"/>
      <c r="M983" s="866"/>
      <c r="N983" s="866"/>
      <c r="O983" s="866"/>
      <c r="P983" s="4292"/>
    </row>
    <row r="984" spans="1:16" ht="22" customHeight="1" thickTop="1" x14ac:dyDescent="0.35">
      <c r="A984" s="5189"/>
      <c r="B984" s="5199" t="s">
        <v>459</v>
      </c>
      <c r="C984" s="5200" t="s">
        <v>460</v>
      </c>
      <c r="D984" s="963" t="s">
        <v>431</v>
      </c>
      <c r="E984" s="1146" t="s">
        <v>432</v>
      </c>
      <c r="F984" s="963"/>
      <c r="G984" s="963"/>
      <c r="H984" s="963"/>
      <c r="I984" s="963"/>
      <c r="J984" s="963"/>
      <c r="K984" s="963"/>
      <c r="L984" s="963"/>
      <c r="M984" s="963"/>
      <c r="N984" s="963"/>
      <c r="O984" s="963"/>
      <c r="P984" s="4287"/>
    </row>
    <row r="985" spans="1:16" ht="22" customHeight="1" x14ac:dyDescent="0.35">
      <c r="A985" s="5189"/>
      <c r="B985" s="5192"/>
      <c r="C985" s="5195"/>
      <c r="D985" s="965" t="s">
        <v>461</v>
      </c>
      <c r="E985" s="1148" t="s">
        <v>211</v>
      </c>
      <c r="F985" s="965"/>
      <c r="G985" s="965"/>
      <c r="H985" s="965"/>
      <c r="I985" s="965"/>
      <c r="J985" s="965"/>
      <c r="K985" s="965"/>
      <c r="L985" s="965"/>
      <c r="M985" s="965"/>
      <c r="N985" s="965"/>
      <c r="O985" s="965"/>
      <c r="P985" s="4290"/>
    </row>
    <row r="986" spans="1:16" ht="22" customHeight="1" thickBot="1" x14ac:dyDescent="0.4">
      <c r="A986" s="5189"/>
      <c r="B986" s="5193"/>
      <c r="C986" s="5198"/>
      <c r="D986" s="866" t="s">
        <v>460</v>
      </c>
      <c r="E986" s="1144" t="s">
        <v>462</v>
      </c>
      <c r="F986" s="866"/>
      <c r="G986" s="866"/>
      <c r="H986" s="866"/>
      <c r="I986" s="866"/>
      <c r="J986" s="866"/>
      <c r="K986" s="866"/>
      <c r="L986" s="866"/>
      <c r="M986" s="866"/>
      <c r="N986" s="866"/>
      <c r="O986" s="866"/>
      <c r="P986" s="4292"/>
    </row>
    <row r="987" spans="1:16" ht="22" customHeight="1" thickTop="1" x14ac:dyDescent="0.35">
      <c r="A987" s="5189"/>
      <c r="B987" s="5192" t="s">
        <v>463</v>
      </c>
      <c r="C987" s="5200" t="s">
        <v>464</v>
      </c>
      <c r="D987" s="967" t="s">
        <v>465</v>
      </c>
      <c r="E987" s="981" t="s">
        <v>466</v>
      </c>
      <c r="F987" s="967"/>
      <c r="G987" s="967"/>
      <c r="H987" s="967"/>
      <c r="I987" s="967"/>
      <c r="J987" s="967"/>
      <c r="K987" s="967"/>
      <c r="L987" s="967"/>
      <c r="M987" s="967"/>
      <c r="N987" s="967"/>
      <c r="O987" s="967"/>
      <c r="P987" s="4290"/>
    </row>
    <row r="988" spans="1:16" ht="22" customHeight="1" x14ac:dyDescent="0.35">
      <c r="A988" s="5189"/>
      <c r="B988" s="5192"/>
      <c r="C988" s="5195"/>
      <c r="D988" s="967" t="s">
        <v>467</v>
      </c>
      <c r="E988" s="914" t="s">
        <v>468</v>
      </c>
      <c r="F988" s="967"/>
      <c r="G988" s="967"/>
      <c r="H988" s="967"/>
      <c r="I988" s="967"/>
      <c r="J988" s="967"/>
      <c r="K988" s="967"/>
      <c r="L988" s="967"/>
      <c r="M988" s="967"/>
      <c r="N988" s="967"/>
      <c r="O988" s="967"/>
      <c r="P988" s="4290"/>
    </row>
    <row r="989" spans="1:16" ht="22" customHeight="1" thickBot="1" x14ac:dyDescent="0.4">
      <c r="A989" s="5189"/>
      <c r="B989" s="5192"/>
      <c r="C989" s="5196"/>
      <c r="D989" s="848" t="s">
        <v>464</v>
      </c>
      <c r="E989" s="4271" t="s">
        <v>469</v>
      </c>
      <c r="F989" s="848"/>
      <c r="G989" s="848"/>
      <c r="H989" s="848"/>
      <c r="I989" s="848"/>
      <c r="J989" s="848"/>
      <c r="K989" s="848"/>
      <c r="L989" s="848"/>
      <c r="M989" s="848"/>
      <c r="N989" s="848"/>
      <c r="O989" s="848"/>
      <c r="P989" s="4291"/>
    </row>
    <row r="990" spans="1:16" ht="22" customHeight="1" x14ac:dyDescent="0.35">
      <c r="A990" s="5189"/>
      <c r="B990" s="5192"/>
      <c r="C990" s="5197" t="s">
        <v>470</v>
      </c>
      <c r="D990" s="968" t="s">
        <v>471</v>
      </c>
      <c r="E990" s="4268" t="s">
        <v>472</v>
      </c>
      <c r="F990" s="968"/>
      <c r="G990" s="968"/>
      <c r="H990" s="968"/>
      <c r="I990" s="968"/>
      <c r="J990" s="968"/>
      <c r="K990" s="968"/>
      <c r="L990" s="968"/>
      <c r="M990" s="968"/>
      <c r="N990" s="968"/>
      <c r="O990" s="968"/>
      <c r="P990" s="4287"/>
    </row>
    <row r="991" spans="1:16" ht="22" customHeight="1" x14ac:dyDescent="0.35">
      <c r="A991" s="5189"/>
      <c r="B991" s="5192"/>
      <c r="C991" s="5195"/>
      <c r="D991" s="967" t="s">
        <v>473</v>
      </c>
      <c r="E991" s="4272" t="s">
        <v>474</v>
      </c>
      <c r="F991" s="967"/>
      <c r="G991" s="967"/>
      <c r="H991" s="967"/>
      <c r="I991" s="967"/>
      <c r="J991" s="967"/>
      <c r="K991" s="967"/>
      <c r="L991" s="967"/>
      <c r="M991" s="967"/>
      <c r="N991" s="967"/>
      <c r="O991" s="967"/>
      <c r="P991" s="4290"/>
    </row>
    <row r="992" spans="1:16" ht="22" customHeight="1" thickBot="1" x14ac:dyDescent="0.4">
      <c r="A992" s="5189"/>
      <c r="B992" s="5192"/>
      <c r="C992" s="5196"/>
      <c r="D992" s="848" t="s">
        <v>470</v>
      </c>
      <c r="E992" s="4271" t="s">
        <v>475</v>
      </c>
      <c r="F992" s="848"/>
      <c r="G992" s="848"/>
      <c r="H992" s="848"/>
      <c r="I992" s="848"/>
      <c r="J992" s="848"/>
      <c r="K992" s="848"/>
      <c r="L992" s="848"/>
      <c r="M992" s="848"/>
      <c r="N992" s="848"/>
      <c r="O992" s="848"/>
      <c r="P992" s="4291"/>
    </row>
    <row r="993" spans="1:16" ht="22" customHeight="1" x14ac:dyDescent="0.35">
      <c r="A993" s="5189"/>
      <c r="B993" s="5192"/>
      <c r="C993" s="5197" t="s">
        <v>476</v>
      </c>
      <c r="D993" s="968" t="s">
        <v>477</v>
      </c>
      <c r="E993" s="4268" t="s">
        <v>478</v>
      </c>
      <c r="F993" s="968"/>
      <c r="G993" s="968"/>
      <c r="H993" s="968"/>
      <c r="I993" s="968"/>
      <c r="J993" s="968"/>
      <c r="K993" s="968"/>
      <c r="L993" s="968"/>
      <c r="M993" s="968"/>
      <c r="N993" s="968"/>
      <c r="O993" s="968"/>
      <c r="P993" s="4287"/>
    </row>
    <row r="994" spans="1:16" ht="22" customHeight="1" x14ac:dyDescent="0.35">
      <c r="A994" s="5189"/>
      <c r="B994" s="5192"/>
      <c r="C994" s="5195"/>
      <c r="D994" s="967" t="s">
        <v>479</v>
      </c>
      <c r="E994" s="4272" t="s">
        <v>480</v>
      </c>
      <c r="F994" s="967"/>
      <c r="G994" s="967"/>
      <c r="H994" s="967"/>
      <c r="I994" s="967"/>
      <c r="J994" s="967"/>
      <c r="K994" s="967"/>
      <c r="L994" s="967"/>
      <c r="M994" s="967"/>
      <c r="N994" s="967"/>
      <c r="O994" s="967"/>
      <c r="P994" s="4290"/>
    </row>
    <row r="995" spans="1:16" ht="22" customHeight="1" thickBot="1" x14ac:dyDescent="0.4">
      <c r="A995" s="5189"/>
      <c r="B995" s="5193"/>
      <c r="C995" s="5198"/>
      <c r="D995" s="854" t="s">
        <v>476</v>
      </c>
      <c r="E995" s="4273" t="s">
        <v>481</v>
      </c>
      <c r="F995" s="854"/>
      <c r="G995" s="854"/>
      <c r="H995" s="854"/>
      <c r="I995" s="854"/>
      <c r="J995" s="854"/>
      <c r="K995" s="854"/>
      <c r="L995" s="854"/>
      <c r="M995" s="854"/>
      <c r="N995" s="854"/>
      <c r="O995" s="854"/>
      <c r="P995" s="4292"/>
    </row>
    <row r="996" spans="1:16" ht="22" customHeight="1" thickTop="1" x14ac:dyDescent="0.35">
      <c r="A996" s="5189"/>
      <c r="B996" s="5199" t="s">
        <v>482</v>
      </c>
      <c r="C996" s="5200" t="s">
        <v>483</v>
      </c>
      <c r="D996" s="965" t="s">
        <v>484</v>
      </c>
      <c r="E996" s="926" t="s">
        <v>485</v>
      </c>
      <c r="F996" s="965"/>
      <c r="G996" s="965"/>
      <c r="H996" s="965"/>
      <c r="I996" s="965"/>
      <c r="J996" s="965"/>
      <c r="K996" s="965"/>
      <c r="L996" s="965"/>
      <c r="M996" s="965"/>
      <c r="N996" s="965"/>
      <c r="O996" s="965"/>
      <c r="P996" s="4290"/>
    </row>
    <row r="997" spans="1:16" ht="22" customHeight="1" x14ac:dyDescent="0.35">
      <c r="A997" s="5189"/>
      <c r="B997" s="5192"/>
      <c r="C997" s="5195"/>
      <c r="D997" s="965" t="s">
        <v>486</v>
      </c>
      <c r="E997" s="1145" t="s">
        <v>236</v>
      </c>
      <c r="F997" s="965"/>
      <c r="G997" s="965"/>
      <c r="H997" s="965"/>
      <c r="I997" s="965"/>
      <c r="J997" s="965"/>
      <c r="K997" s="965"/>
      <c r="L997" s="965"/>
      <c r="M997" s="965"/>
      <c r="N997" s="965"/>
      <c r="O997" s="965"/>
      <c r="P997" s="4290"/>
    </row>
    <row r="998" spans="1:16" ht="22" customHeight="1" thickBot="1" x14ac:dyDescent="0.4">
      <c r="A998" s="5189"/>
      <c r="B998" s="5192"/>
      <c r="C998" s="5196"/>
      <c r="D998" s="865" t="s">
        <v>487</v>
      </c>
      <c r="E998" s="1143" t="s">
        <v>488</v>
      </c>
      <c r="F998" s="865"/>
      <c r="G998" s="865"/>
      <c r="H998" s="865"/>
      <c r="I998" s="865"/>
      <c r="J998" s="865"/>
      <c r="K998" s="865"/>
      <c r="L998" s="865"/>
      <c r="M998" s="865"/>
      <c r="N998" s="865"/>
      <c r="O998" s="865"/>
      <c r="P998" s="4291"/>
    </row>
    <row r="999" spans="1:16" ht="22" customHeight="1" x14ac:dyDescent="0.35">
      <c r="A999" s="5189"/>
      <c r="B999" s="5192"/>
      <c r="C999" s="5197" t="s">
        <v>489</v>
      </c>
      <c r="D999" s="963" t="s">
        <v>490</v>
      </c>
      <c r="E999" s="1146" t="s">
        <v>491</v>
      </c>
      <c r="F999" s="963"/>
      <c r="G999" s="963"/>
      <c r="H999" s="963"/>
      <c r="I999" s="963"/>
      <c r="J999" s="963"/>
      <c r="K999" s="963"/>
      <c r="L999" s="963"/>
      <c r="M999" s="963"/>
      <c r="N999" s="963"/>
      <c r="O999" s="963"/>
      <c r="P999" s="4287"/>
    </row>
    <row r="1000" spans="1:16" ht="22" customHeight="1" x14ac:dyDescent="0.35">
      <c r="A1000" s="5189"/>
      <c r="B1000" s="5192"/>
      <c r="C1000" s="5195"/>
      <c r="D1000" s="965" t="s">
        <v>486</v>
      </c>
      <c r="E1000" s="1145" t="s">
        <v>236</v>
      </c>
      <c r="F1000" s="965"/>
      <c r="G1000" s="965"/>
      <c r="H1000" s="965"/>
      <c r="I1000" s="965"/>
      <c r="J1000" s="965"/>
      <c r="K1000" s="965"/>
      <c r="L1000" s="965"/>
      <c r="M1000" s="965"/>
      <c r="N1000" s="965"/>
      <c r="O1000" s="965"/>
      <c r="P1000" s="4290"/>
    </row>
    <row r="1001" spans="1:16" ht="22" customHeight="1" thickBot="1" x14ac:dyDescent="0.4">
      <c r="A1001" s="5189"/>
      <c r="B1001" s="5192"/>
      <c r="C1001" s="5196"/>
      <c r="D1001" s="865" t="s">
        <v>492</v>
      </c>
      <c r="E1001" s="1143" t="s">
        <v>493</v>
      </c>
      <c r="F1001" s="865"/>
      <c r="G1001" s="865"/>
      <c r="H1001" s="865"/>
      <c r="I1001" s="865"/>
      <c r="J1001" s="865"/>
      <c r="K1001" s="865"/>
      <c r="L1001" s="865"/>
      <c r="M1001" s="865"/>
      <c r="N1001" s="865"/>
      <c r="O1001" s="865"/>
      <c r="P1001" s="4291"/>
    </row>
    <row r="1002" spans="1:16" ht="22" customHeight="1" x14ac:dyDescent="0.35">
      <c r="A1002" s="5189"/>
      <c r="B1002" s="5192"/>
      <c r="C1002" s="5197" t="s">
        <v>494</v>
      </c>
      <c r="D1002" s="963" t="s">
        <v>495</v>
      </c>
      <c r="E1002" s="949" t="s">
        <v>496</v>
      </c>
      <c r="F1002" s="963"/>
      <c r="G1002" s="963"/>
      <c r="H1002" s="963"/>
      <c r="I1002" s="963"/>
      <c r="J1002" s="963"/>
      <c r="K1002" s="963"/>
      <c r="L1002" s="963"/>
      <c r="M1002" s="963"/>
      <c r="N1002" s="963"/>
      <c r="O1002" s="963"/>
      <c r="P1002" s="4287"/>
    </row>
    <row r="1003" spans="1:16" ht="22" customHeight="1" x14ac:dyDescent="0.35">
      <c r="A1003" s="5189"/>
      <c r="B1003" s="5192"/>
      <c r="C1003" s="5195"/>
      <c r="D1003" s="965" t="s">
        <v>486</v>
      </c>
      <c r="E1003" s="1145" t="s">
        <v>236</v>
      </c>
      <c r="F1003" s="965"/>
      <c r="G1003" s="965"/>
      <c r="H1003" s="965"/>
      <c r="I1003" s="965"/>
      <c r="J1003" s="965"/>
      <c r="K1003" s="965"/>
      <c r="L1003" s="965"/>
      <c r="M1003" s="965"/>
      <c r="N1003" s="965"/>
      <c r="O1003" s="965"/>
      <c r="P1003" s="4290"/>
    </row>
    <row r="1004" spans="1:16" ht="22" customHeight="1" thickBot="1" x14ac:dyDescent="0.4">
      <c r="A1004" s="5189"/>
      <c r="B1004" s="5192"/>
      <c r="C1004" s="5196"/>
      <c r="D1004" s="865" t="s">
        <v>497</v>
      </c>
      <c r="E1004" s="1143" t="s">
        <v>498</v>
      </c>
      <c r="F1004" s="865"/>
      <c r="G1004" s="865"/>
      <c r="H1004" s="865"/>
      <c r="I1004" s="865"/>
      <c r="J1004" s="865"/>
      <c r="K1004" s="865"/>
      <c r="L1004" s="865"/>
      <c r="M1004" s="865"/>
      <c r="N1004" s="865"/>
      <c r="O1004" s="865"/>
      <c r="P1004" s="4291"/>
    </row>
    <row r="1005" spans="1:16" ht="22" customHeight="1" x14ac:dyDescent="0.35">
      <c r="A1005" s="5189"/>
      <c r="B1005" s="5192"/>
      <c r="C1005" s="5197" t="s">
        <v>499</v>
      </c>
      <c r="D1005" s="963" t="s">
        <v>471</v>
      </c>
      <c r="E1005" s="1146" t="s">
        <v>478</v>
      </c>
      <c r="F1005" s="963"/>
      <c r="G1005" s="963"/>
      <c r="H1005" s="963"/>
      <c r="I1005" s="963"/>
      <c r="J1005" s="963"/>
      <c r="K1005" s="963"/>
      <c r="L1005" s="963"/>
      <c r="M1005" s="963"/>
      <c r="N1005" s="963"/>
      <c r="O1005" s="963"/>
      <c r="P1005" s="4287"/>
    </row>
    <row r="1006" spans="1:16" ht="22" customHeight="1" x14ac:dyDescent="0.35">
      <c r="A1006" s="5189"/>
      <c r="B1006" s="5192"/>
      <c r="C1006" s="5195"/>
      <c r="D1006" s="965" t="s">
        <v>486</v>
      </c>
      <c r="E1006" s="1145" t="s">
        <v>236</v>
      </c>
      <c r="F1006" s="965"/>
      <c r="G1006" s="965"/>
      <c r="H1006" s="965"/>
      <c r="I1006" s="965"/>
      <c r="J1006" s="965"/>
      <c r="K1006" s="965"/>
      <c r="L1006" s="965"/>
      <c r="M1006" s="965"/>
      <c r="N1006" s="965"/>
      <c r="O1006" s="965"/>
      <c r="P1006" s="4290"/>
    </row>
    <row r="1007" spans="1:16" ht="22" customHeight="1" thickBot="1" x14ac:dyDescent="0.4">
      <c r="A1007" s="5190"/>
      <c r="B1007" s="5193"/>
      <c r="C1007" s="5198"/>
      <c r="D1007" s="866" t="s">
        <v>500</v>
      </c>
      <c r="E1007" s="1144" t="s">
        <v>501</v>
      </c>
      <c r="F1007" s="866"/>
      <c r="G1007" s="866"/>
      <c r="H1007" s="866"/>
      <c r="I1007" s="866"/>
      <c r="J1007" s="866"/>
      <c r="K1007" s="866"/>
      <c r="L1007" s="866"/>
      <c r="M1007" s="866"/>
      <c r="N1007" s="866"/>
      <c r="O1007" s="866"/>
      <c r="P1007" s="4292"/>
    </row>
    <row r="1008" spans="1:16" ht="22" customHeight="1" thickTop="1" x14ac:dyDescent="0.35">
      <c r="A1008" s="69"/>
      <c r="B1008" s="69"/>
      <c r="C1008" s="7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</row>
    <row r="1009" spans="1:16" ht="22" customHeight="1" x14ac:dyDescent="0.35">
      <c r="A1009" s="5188" t="s">
        <v>502</v>
      </c>
      <c r="B1009" s="5191" t="s">
        <v>503</v>
      </c>
      <c r="C1009" s="5194" t="s">
        <v>504</v>
      </c>
      <c r="D1009" s="968" t="s">
        <v>505</v>
      </c>
      <c r="E1009" s="973" t="s">
        <v>506</v>
      </c>
      <c r="F1009" s="968"/>
      <c r="G1009" s="968"/>
      <c r="H1009" s="968"/>
      <c r="I1009" s="968"/>
      <c r="J1009" s="968"/>
      <c r="K1009" s="968"/>
      <c r="L1009" s="968"/>
      <c r="M1009" s="968"/>
      <c r="N1009" s="968"/>
      <c r="O1009" s="968"/>
      <c r="P1009" s="4287"/>
    </row>
    <row r="1010" spans="1:16" ht="22" customHeight="1" x14ac:dyDescent="0.35">
      <c r="A1010" s="5189"/>
      <c r="B1010" s="5192"/>
      <c r="C1010" s="5195"/>
      <c r="D1010" s="967" t="s">
        <v>507</v>
      </c>
      <c r="E1010" s="914" t="s">
        <v>508</v>
      </c>
      <c r="F1010" s="967"/>
      <c r="G1010" s="967"/>
      <c r="H1010" s="967"/>
      <c r="I1010" s="967"/>
      <c r="J1010" s="967"/>
      <c r="K1010" s="967"/>
      <c r="L1010" s="967"/>
      <c r="M1010" s="967"/>
      <c r="N1010" s="967"/>
      <c r="O1010" s="967"/>
      <c r="P1010" s="4290"/>
    </row>
    <row r="1011" spans="1:16" ht="22" customHeight="1" thickBot="1" x14ac:dyDescent="0.4">
      <c r="A1011" s="5189"/>
      <c r="B1011" s="5192"/>
      <c r="C1011" s="5196"/>
      <c r="D1011" s="848" t="s">
        <v>504</v>
      </c>
      <c r="E1011" s="4271" t="s">
        <v>509</v>
      </c>
      <c r="F1011" s="848"/>
      <c r="G1011" s="848"/>
      <c r="H1011" s="848"/>
      <c r="I1011" s="848"/>
      <c r="J1011" s="848"/>
      <c r="K1011" s="848"/>
      <c r="L1011" s="848"/>
      <c r="M1011" s="848"/>
      <c r="N1011" s="848"/>
      <c r="O1011" s="848"/>
      <c r="P1011" s="4291"/>
    </row>
    <row r="1012" spans="1:16" ht="22" customHeight="1" x14ac:dyDescent="0.35">
      <c r="A1012" s="5189"/>
      <c r="B1012" s="5192"/>
      <c r="C1012" s="5197" t="s">
        <v>510</v>
      </c>
      <c r="D1012" s="968" t="s">
        <v>511</v>
      </c>
      <c r="E1012" s="4274" t="s">
        <v>512</v>
      </c>
      <c r="F1012" s="968"/>
      <c r="G1012" s="968"/>
      <c r="H1012" s="968"/>
      <c r="I1012" s="968"/>
      <c r="J1012" s="968"/>
      <c r="K1012" s="968"/>
      <c r="L1012" s="968"/>
      <c r="M1012" s="968"/>
      <c r="N1012" s="968"/>
      <c r="O1012" s="968"/>
      <c r="P1012" s="4287"/>
    </row>
    <row r="1013" spans="1:16" ht="22" customHeight="1" x14ac:dyDescent="0.35">
      <c r="A1013" s="5189"/>
      <c r="B1013" s="5192"/>
      <c r="C1013" s="5195"/>
      <c r="D1013" s="967" t="s">
        <v>513</v>
      </c>
      <c r="E1013" s="4275" t="s">
        <v>514</v>
      </c>
      <c r="F1013" s="967"/>
      <c r="G1013" s="967"/>
      <c r="H1013" s="967"/>
      <c r="I1013" s="967"/>
      <c r="J1013" s="967"/>
      <c r="K1013" s="967"/>
      <c r="L1013" s="967"/>
      <c r="M1013" s="967"/>
      <c r="N1013" s="967"/>
      <c r="O1013" s="967"/>
      <c r="P1013" s="4290"/>
    </row>
    <row r="1014" spans="1:16" ht="22" customHeight="1" thickBot="1" x14ac:dyDescent="0.4">
      <c r="A1014" s="5189"/>
      <c r="B1014" s="5192"/>
      <c r="C1014" s="5196"/>
      <c r="D1014" s="848" t="s">
        <v>510</v>
      </c>
      <c r="E1014" s="4271" t="s">
        <v>515</v>
      </c>
      <c r="F1014" s="848"/>
      <c r="G1014" s="848"/>
      <c r="H1014" s="848"/>
      <c r="I1014" s="848"/>
      <c r="J1014" s="848"/>
      <c r="K1014" s="848"/>
      <c r="L1014" s="848"/>
      <c r="M1014" s="848"/>
      <c r="N1014" s="848"/>
      <c r="O1014" s="848"/>
      <c r="P1014" s="4291"/>
    </row>
    <row r="1015" spans="1:16" ht="22" customHeight="1" x14ac:dyDescent="0.35">
      <c r="A1015" s="5189"/>
      <c r="B1015" s="5192"/>
      <c r="C1015" s="5197" t="s">
        <v>516</v>
      </c>
      <c r="D1015" s="968" t="s">
        <v>517</v>
      </c>
      <c r="E1015" s="973" t="s">
        <v>518</v>
      </c>
      <c r="F1015" s="968"/>
      <c r="G1015" s="968"/>
      <c r="H1015" s="968"/>
      <c r="I1015" s="968"/>
      <c r="J1015" s="968"/>
      <c r="K1015" s="968"/>
      <c r="L1015" s="968"/>
      <c r="M1015" s="968"/>
      <c r="N1015" s="968"/>
      <c r="O1015" s="968"/>
      <c r="P1015" s="4287"/>
    </row>
    <row r="1016" spans="1:16" ht="22" customHeight="1" x14ac:dyDescent="0.35">
      <c r="A1016" s="5189"/>
      <c r="B1016" s="5192"/>
      <c r="C1016" s="5195"/>
      <c r="D1016" s="967" t="s">
        <v>519</v>
      </c>
      <c r="E1016" s="4272" t="s">
        <v>520</v>
      </c>
      <c r="F1016" s="967"/>
      <c r="G1016" s="967"/>
      <c r="H1016" s="967"/>
      <c r="I1016" s="967"/>
      <c r="J1016" s="967"/>
      <c r="K1016" s="967"/>
      <c r="L1016" s="967"/>
      <c r="M1016" s="967"/>
      <c r="N1016" s="967"/>
      <c r="O1016" s="967"/>
      <c r="P1016" s="4290"/>
    </row>
    <row r="1017" spans="1:16" ht="22" customHeight="1" thickBot="1" x14ac:dyDescent="0.4">
      <c r="A1017" s="5189"/>
      <c r="B1017" s="5192"/>
      <c r="C1017" s="5196"/>
      <c r="D1017" s="848" t="s">
        <v>521</v>
      </c>
      <c r="E1017" s="4271" t="s">
        <v>522</v>
      </c>
      <c r="F1017" s="848"/>
      <c r="G1017" s="848"/>
      <c r="H1017" s="848"/>
      <c r="I1017" s="848"/>
      <c r="J1017" s="848"/>
      <c r="K1017" s="848"/>
      <c r="L1017" s="848"/>
      <c r="M1017" s="848"/>
      <c r="N1017" s="848"/>
      <c r="O1017" s="848"/>
      <c r="P1017" s="4291"/>
    </row>
    <row r="1018" spans="1:16" ht="22" customHeight="1" x14ac:dyDescent="0.35">
      <c r="A1018" s="5189"/>
      <c r="B1018" s="5192"/>
      <c r="C1018" s="5197" t="s">
        <v>523</v>
      </c>
      <c r="D1018" s="968" t="s">
        <v>524</v>
      </c>
      <c r="E1018" s="4268" t="s">
        <v>432</v>
      </c>
      <c r="F1018" s="968"/>
      <c r="G1018" s="968"/>
      <c r="H1018" s="968"/>
      <c r="I1018" s="968"/>
      <c r="J1018" s="968"/>
      <c r="K1018" s="968"/>
      <c r="L1018" s="968"/>
      <c r="M1018" s="968"/>
      <c r="N1018" s="968"/>
      <c r="O1018" s="968"/>
      <c r="P1018" s="4287"/>
    </row>
    <row r="1019" spans="1:16" ht="22" customHeight="1" x14ac:dyDescent="0.35">
      <c r="A1019" s="5189"/>
      <c r="B1019" s="5192"/>
      <c r="C1019" s="5195"/>
      <c r="D1019" s="967" t="s">
        <v>525</v>
      </c>
      <c r="E1019" s="914" t="s">
        <v>526</v>
      </c>
      <c r="F1019" s="967"/>
      <c r="G1019" s="967"/>
      <c r="H1019" s="967"/>
      <c r="I1019" s="967"/>
      <c r="J1019" s="967"/>
      <c r="K1019" s="967"/>
      <c r="L1019" s="967"/>
      <c r="M1019" s="967"/>
      <c r="N1019" s="967"/>
      <c r="O1019" s="967"/>
      <c r="P1019" s="4290"/>
    </row>
    <row r="1020" spans="1:16" ht="22" customHeight="1" thickBot="1" x14ac:dyDescent="0.4">
      <c r="A1020" s="5189"/>
      <c r="B1020" s="5192"/>
      <c r="C1020" s="5196"/>
      <c r="D1020" s="848" t="s">
        <v>527</v>
      </c>
      <c r="E1020" s="4271" t="s">
        <v>528</v>
      </c>
      <c r="F1020" s="848"/>
      <c r="G1020" s="848"/>
      <c r="H1020" s="848"/>
      <c r="I1020" s="848"/>
      <c r="J1020" s="848"/>
      <c r="K1020" s="848"/>
      <c r="L1020" s="848"/>
      <c r="M1020" s="848"/>
      <c r="N1020" s="848"/>
      <c r="O1020" s="848"/>
      <c r="P1020" s="4291"/>
    </row>
    <row r="1021" spans="1:16" ht="22" customHeight="1" x14ac:dyDescent="0.35">
      <c r="A1021" s="5189"/>
      <c r="B1021" s="5192"/>
      <c r="C1021" s="5197" t="s">
        <v>529</v>
      </c>
      <c r="D1021" s="967" t="s">
        <v>530</v>
      </c>
      <c r="E1021" s="914" t="s">
        <v>531</v>
      </c>
      <c r="F1021" s="967"/>
      <c r="G1021" s="967"/>
      <c r="H1021" s="967"/>
      <c r="I1021" s="967"/>
      <c r="J1021" s="967"/>
      <c r="K1021" s="967"/>
      <c r="L1021" s="967"/>
      <c r="M1021" s="967"/>
      <c r="N1021" s="967"/>
      <c r="O1021" s="967"/>
      <c r="P1021" s="4290"/>
    </row>
    <row r="1022" spans="1:16" ht="22" customHeight="1" x14ac:dyDescent="0.35">
      <c r="A1022" s="5189"/>
      <c r="B1022" s="5192"/>
      <c r="C1022" s="5195"/>
      <c r="D1022" s="967" t="s">
        <v>532</v>
      </c>
      <c r="E1022" s="4272" t="s">
        <v>432</v>
      </c>
      <c r="F1022" s="967"/>
      <c r="G1022" s="967"/>
      <c r="H1022" s="967"/>
      <c r="I1022" s="967"/>
      <c r="J1022" s="967"/>
      <c r="K1022" s="967"/>
      <c r="L1022" s="967"/>
      <c r="M1022" s="967"/>
      <c r="N1022" s="967"/>
      <c r="O1022" s="967"/>
      <c r="P1022" s="4290"/>
    </row>
    <row r="1023" spans="1:16" ht="22" customHeight="1" thickBot="1" x14ac:dyDescent="0.4">
      <c r="A1023" s="5190"/>
      <c r="B1023" s="5193"/>
      <c r="C1023" s="5198"/>
      <c r="D1023" s="854" t="s">
        <v>533</v>
      </c>
      <c r="E1023" s="4273" t="s">
        <v>534</v>
      </c>
      <c r="F1023" s="854"/>
      <c r="G1023" s="854"/>
      <c r="H1023" s="854"/>
      <c r="I1023" s="854"/>
      <c r="J1023" s="854"/>
      <c r="K1023" s="854"/>
      <c r="L1023" s="854"/>
      <c r="M1023" s="854"/>
      <c r="N1023" s="854"/>
      <c r="O1023" s="854"/>
      <c r="P1023" s="4292"/>
    </row>
    <row r="1024" spans="1:16" ht="22" customHeight="1" thickTop="1" x14ac:dyDescent="0.35">
      <c r="A1024" s="867"/>
      <c r="B1024" s="69"/>
      <c r="C1024" s="7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</row>
    <row r="1025" spans="1:16" ht="22" customHeight="1" x14ac:dyDescent="0.35">
      <c r="A1025" s="5188" t="s">
        <v>535</v>
      </c>
      <c r="B1025" s="5191" t="s">
        <v>126</v>
      </c>
      <c r="C1025" s="5194" t="s">
        <v>536</v>
      </c>
      <c r="D1025" s="968" t="s">
        <v>537</v>
      </c>
      <c r="E1025" s="4268" t="s">
        <v>538</v>
      </c>
      <c r="F1025" s="968"/>
      <c r="G1025" s="968"/>
      <c r="H1025" s="968"/>
      <c r="I1025" s="968"/>
      <c r="J1025" s="968"/>
      <c r="K1025" s="968"/>
      <c r="L1025" s="968"/>
      <c r="M1025" s="968"/>
      <c r="N1025" s="968"/>
      <c r="O1025" s="968"/>
      <c r="P1025" s="4287"/>
    </row>
    <row r="1026" spans="1:16" ht="22" customHeight="1" x14ac:dyDescent="0.35">
      <c r="A1026" s="5189"/>
      <c r="B1026" s="5192"/>
      <c r="C1026" s="5195"/>
      <c r="D1026" s="967" t="s">
        <v>532</v>
      </c>
      <c r="E1026" s="4272" t="s">
        <v>432</v>
      </c>
      <c r="F1026" s="967"/>
      <c r="G1026" s="967"/>
      <c r="H1026" s="967"/>
      <c r="I1026" s="967"/>
      <c r="J1026" s="967"/>
      <c r="K1026" s="967"/>
      <c r="L1026" s="967"/>
      <c r="M1026" s="967"/>
      <c r="N1026" s="967"/>
      <c r="O1026" s="967"/>
      <c r="P1026" s="4290"/>
    </row>
    <row r="1027" spans="1:16" ht="22" customHeight="1" thickBot="1" x14ac:dyDescent="0.4">
      <c r="A1027" s="5189"/>
      <c r="B1027" s="5192"/>
      <c r="C1027" s="5196"/>
      <c r="D1027" s="848" t="s">
        <v>536</v>
      </c>
      <c r="E1027" s="4271" t="s">
        <v>539</v>
      </c>
      <c r="F1027" s="848"/>
      <c r="G1027" s="848"/>
      <c r="H1027" s="848"/>
      <c r="I1027" s="848"/>
      <c r="J1027" s="848"/>
      <c r="K1027" s="848"/>
      <c r="L1027" s="848"/>
      <c r="M1027" s="848"/>
      <c r="N1027" s="848"/>
      <c r="O1027" s="848"/>
      <c r="P1027" s="4291"/>
    </row>
    <row r="1028" spans="1:16" ht="22" customHeight="1" x14ac:dyDescent="0.35">
      <c r="A1028" s="5189"/>
      <c r="B1028" s="5192"/>
      <c r="C1028" s="5197" t="s">
        <v>540</v>
      </c>
      <c r="D1028" s="968" t="s">
        <v>541</v>
      </c>
      <c r="E1028" s="4268" t="s">
        <v>542</v>
      </c>
      <c r="F1028" s="968"/>
      <c r="G1028" s="968"/>
      <c r="H1028" s="968"/>
      <c r="I1028" s="968"/>
      <c r="J1028" s="968"/>
      <c r="K1028" s="968"/>
      <c r="L1028" s="968"/>
      <c r="M1028" s="968"/>
      <c r="N1028" s="968"/>
      <c r="O1028" s="968"/>
      <c r="P1028" s="4287"/>
    </row>
    <row r="1029" spans="1:16" ht="22" customHeight="1" x14ac:dyDescent="0.35">
      <c r="A1029" s="5189"/>
      <c r="B1029" s="5192"/>
      <c r="C1029" s="5195"/>
      <c r="D1029" s="967" t="s">
        <v>532</v>
      </c>
      <c r="E1029" s="4272" t="s">
        <v>432</v>
      </c>
      <c r="F1029" s="967"/>
      <c r="G1029" s="967"/>
      <c r="H1029" s="967"/>
      <c r="I1029" s="967"/>
      <c r="J1029" s="967"/>
      <c r="K1029" s="967"/>
      <c r="L1029" s="967"/>
      <c r="M1029" s="967"/>
      <c r="N1029" s="967"/>
      <c r="O1029" s="967"/>
      <c r="P1029" s="4290"/>
    </row>
    <row r="1030" spans="1:16" ht="22" customHeight="1" thickBot="1" x14ac:dyDescent="0.4">
      <c r="A1030" s="5189"/>
      <c r="B1030" s="5193"/>
      <c r="C1030" s="5198"/>
      <c r="D1030" s="854" t="s">
        <v>540</v>
      </c>
      <c r="E1030" s="4273" t="s">
        <v>543</v>
      </c>
      <c r="F1030" s="854"/>
      <c r="G1030" s="854"/>
      <c r="H1030" s="854"/>
      <c r="I1030" s="854"/>
      <c r="J1030" s="854"/>
      <c r="K1030" s="854"/>
      <c r="L1030" s="854"/>
      <c r="M1030" s="854"/>
      <c r="N1030" s="854"/>
      <c r="O1030" s="854"/>
      <c r="P1030" s="4292"/>
    </row>
    <row r="1031" spans="1:16" ht="22" customHeight="1" thickTop="1" x14ac:dyDescent="0.35">
      <c r="A1031" s="5189"/>
      <c r="B1031" s="5199" t="s">
        <v>544</v>
      </c>
      <c r="C1031" s="5200" t="s">
        <v>545</v>
      </c>
      <c r="D1031" s="967" t="s">
        <v>546</v>
      </c>
      <c r="E1031" s="914" t="s">
        <v>547</v>
      </c>
      <c r="F1031" s="967"/>
      <c r="G1031" s="967"/>
      <c r="H1031" s="967"/>
      <c r="I1031" s="967"/>
      <c r="J1031" s="967"/>
      <c r="K1031" s="967"/>
      <c r="L1031" s="967"/>
      <c r="M1031" s="967"/>
      <c r="N1031" s="967"/>
      <c r="O1031" s="967"/>
      <c r="P1031" s="4290"/>
    </row>
    <row r="1032" spans="1:16" ht="22" customHeight="1" x14ac:dyDescent="0.35">
      <c r="A1032" s="5189"/>
      <c r="B1032" s="5192"/>
      <c r="C1032" s="5195"/>
      <c r="D1032" s="967" t="s">
        <v>548</v>
      </c>
      <c r="E1032" s="914" t="s">
        <v>549</v>
      </c>
      <c r="F1032" s="967"/>
      <c r="G1032" s="967"/>
      <c r="H1032" s="967"/>
      <c r="I1032" s="967"/>
      <c r="J1032" s="967"/>
      <c r="K1032" s="967"/>
      <c r="L1032" s="967"/>
      <c r="M1032" s="967"/>
      <c r="N1032" s="967"/>
      <c r="O1032" s="967"/>
      <c r="P1032" s="4290"/>
    </row>
    <row r="1033" spans="1:16" ht="22" customHeight="1" thickBot="1" x14ac:dyDescent="0.4">
      <c r="A1033" s="5189"/>
      <c r="B1033" s="5192"/>
      <c r="C1033" s="5196"/>
      <c r="D1033" s="848" t="s">
        <v>550</v>
      </c>
      <c r="E1033" s="4271" t="s">
        <v>551</v>
      </c>
      <c r="F1033" s="848"/>
      <c r="G1033" s="848"/>
      <c r="H1033" s="848"/>
      <c r="I1033" s="848"/>
      <c r="J1033" s="848"/>
      <c r="K1033" s="848"/>
      <c r="L1033" s="848"/>
      <c r="M1033" s="848"/>
      <c r="N1033" s="848"/>
      <c r="O1033" s="848"/>
      <c r="P1033" s="4291"/>
    </row>
    <row r="1034" spans="1:16" ht="22" customHeight="1" x14ac:dyDescent="0.35">
      <c r="A1034" s="5189"/>
      <c r="B1034" s="5192"/>
      <c r="C1034" s="5197" t="s">
        <v>552</v>
      </c>
      <c r="D1034" s="968" t="s">
        <v>553</v>
      </c>
      <c r="E1034" s="973" t="s">
        <v>554</v>
      </c>
      <c r="F1034" s="968"/>
      <c r="G1034" s="968"/>
      <c r="H1034" s="968"/>
      <c r="I1034" s="968"/>
      <c r="J1034" s="968"/>
      <c r="K1034" s="968"/>
      <c r="L1034" s="968"/>
      <c r="M1034" s="968"/>
      <c r="N1034" s="968"/>
      <c r="O1034" s="968"/>
      <c r="P1034" s="4287"/>
    </row>
    <row r="1035" spans="1:16" ht="22" customHeight="1" x14ac:dyDescent="0.35">
      <c r="A1035" s="5189"/>
      <c r="B1035" s="5192"/>
      <c r="C1035" s="5195"/>
      <c r="D1035" s="967" t="s">
        <v>555</v>
      </c>
      <c r="E1035" s="914" t="s">
        <v>549</v>
      </c>
      <c r="F1035" s="967"/>
      <c r="G1035" s="967"/>
      <c r="H1035" s="967"/>
      <c r="I1035" s="967"/>
      <c r="J1035" s="967"/>
      <c r="K1035" s="967"/>
      <c r="L1035" s="967"/>
      <c r="M1035" s="967"/>
      <c r="N1035" s="967"/>
      <c r="O1035" s="967"/>
      <c r="P1035" s="4290"/>
    </row>
    <row r="1036" spans="1:16" ht="22" customHeight="1" thickBot="1" x14ac:dyDescent="0.4">
      <c r="A1036" s="5189"/>
      <c r="B1036" s="5192"/>
      <c r="C1036" s="5196"/>
      <c r="D1036" s="848" t="s">
        <v>556</v>
      </c>
      <c r="E1036" s="4271" t="s">
        <v>557</v>
      </c>
      <c r="F1036" s="848"/>
      <c r="G1036" s="848"/>
      <c r="H1036" s="848"/>
      <c r="I1036" s="848"/>
      <c r="J1036" s="848"/>
      <c r="K1036" s="848"/>
      <c r="L1036" s="848"/>
      <c r="M1036" s="848"/>
      <c r="N1036" s="848"/>
      <c r="O1036" s="848"/>
      <c r="P1036" s="4291"/>
    </row>
    <row r="1037" spans="1:16" ht="22" customHeight="1" x14ac:dyDescent="0.35">
      <c r="A1037" s="5189"/>
      <c r="B1037" s="5192"/>
      <c r="C1037" s="5197" t="s">
        <v>558</v>
      </c>
      <c r="D1037" s="968" t="s">
        <v>559</v>
      </c>
      <c r="E1037" s="4268" t="s">
        <v>538</v>
      </c>
      <c r="F1037" s="968"/>
      <c r="G1037" s="968"/>
      <c r="H1037" s="968"/>
      <c r="I1037" s="968"/>
      <c r="J1037" s="968"/>
      <c r="K1037" s="968"/>
      <c r="L1037" s="968"/>
      <c r="M1037" s="968"/>
      <c r="N1037" s="968"/>
      <c r="O1037" s="968"/>
      <c r="P1037" s="4287"/>
    </row>
    <row r="1038" spans="1:16" ht="22" customHeight="1" x14ac:dyDescent="0.35">
      <c r="A1038" s="5189"/>
      <c r="B1038" s="5192"/>
      <c r="C1038" s="5195"/>
      <c r="D1038" s="967" t="s">
        <v>560</v>
      </c>
      <c r="E1038" s="914" t="s">
        <v>561</v>
      </c>
      <c r="F1038" s="967"/>
      <c r="G1038" s="967"/>
      <c r="H1038" s="967"/>
      <c r="I1038" s="967"/>
      <c r="J1038" s="967"/>
      <c r="K1038" s="967"/>
      <c r="L1038" s="967"/>
      <c r="M1038" s="967"/>
      <c r="N1038" s="967"/>
      <c r="O1038" s="967"/>
      <c r="P1038" s="4290"/>
    </row>
    <row r="1039" spans="1:16" ht="22" customHeight="1" thickBot="1" x14ac:dyDescent="0.4">
      <c r="A1039" s="5190"/>
      <c r="B1039" s="5193"/>
      <c r="C1039" s="5198"/>
      <c r="D1039" s="854" t="s">
        <v>562</v>
      </c>
      <c r="E1039" s="4273" t="s">
        <v>563</v>
      </c>
      <c r="F1039" s="854"/>
      <c r="G1039" s="854"/>
      <c r="H1039" s="854"/>
      <c r="I1039" s="854"/>
      <c r="J1039" s="854"/>
      <c r="K1039" s="854"/>
      <c r="L1039" s="854"/>
      <c r="M1039" s="854"/>
      <c r="N1039" s="854"/>
      <c r="O1039" s="854"/>
      <c r="P1039" s="4292"/>
    </row>
    <row r="1040" spans="1:16" ht="22" customHeight="1" thickTop="1" x14ac:dyDescent="0.35">
      <c r="A1040" s="867"/>
      <c r="B1040" s="69"/>
      <c r="C1040" s="7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</row>
    <row r="1041" spans="1:16" ht="22" customHeight="1" x14ac:dyDescent="0.35">
      <c r="A1041" s="5188" t="s">
        <v>564</v>
      </c>
      <c r="B1041" s="5191" t="s">
        <v>565</v>
      </c>
      <c r="C1041" s="5194" t="s">
        <v>566</v>
      </c>
      <c r="D1041" s="968" t="s">
        <v>567</v>
      </c>
      <c r="E1041" s="4268" t="s">
        <v>568</v>
      </c>
      <c r="F1041" s="968"/>
      <c r="G1041" s="968"/>
      <c r="H1041" s="968"/>
      <c r="I1041" s="968"/>
      <c r="J1041" s="968"/>
      <c r="K1041" s="968"/>
      <c r="L1041" s="968"/>
      <c r="M1041" s="968"/>
      <c r="N1041" s="968"/>
      <c r="O1041" s="968"/>
      <c r="P1041" s="4287"/>
    </row>
    <row r="1042" spans="1:16" ht="22" customHeight="1" x14ac:dyDescent="0.35">
      <c r="A1042" s="5189"/>
      <c r="B1042" s="5192"/>
      <c r="C1042" s="5195"/>
      <c r="D1042" s="967" t="s">
        <v>255</v>
      </c>
      <c r="E1042" s="4272" t="s">
        <v>255</v>
      </c>
      <c r="F1042" s="967"/>
      <c r="G1042" s="967"/>
      <c r="H1042" s="967"/>
      <c r="I1042" s="967"/>
      <c r="J1042" s="967"/>
      <c r="K1042" s="967"/>
      <c r="L1042" s="967"/>
      <c r="M1042" s="967"/>
      <c r="N1042" s="967"/>
      <c r="O1042" s="967"/>
      <c r="P1042" s="4290"/>
    </row>
    <row r="1043" spans="1:16" ht="22" customHeight="1" thickBot="1" x14ac:dyDescent="0.4">
      <c r="A1043" s="5189"/>
      <c r="B1043" s="5192"/>
      <c r="C1043" s="5196"/>
      <c r="D1043" s="848" t="s">
        <v>569</v>
      </c>
      <c r="E1043" s="4271" t="s">
        <v>570</v>
      </c>
      <c r="F1043" s="848"/>
      <c r="G1043" s="848"/>
      <c r="H1043" s="848"/>
      <c r="I1043" s="848"/>
      <c r="J1043" s="848"/>
      <c r="K1043" s="848"/>
      <c r="L1043" s="848"/>
      <c r="M1043" s="848"/>
      <c r="N1043" s="848"/>
      <c r="O1043" s="848"/>
      <c r="P1043" s="4291"/>
    </row>
    <row r="1044" spans="1:16" ht="22" customHeight="1" x14ac:dyDescent="0.35">
      <c r="A1044" s="5189"/>
      <c r="B1044" s="5192"/>
      <c r="C1044" s="5197" t="s">
        <v>571</v>
      </c>
      <c r="D1044" s="968" t="s">
        <v>572</v>
      </c>
      <c r="E1044" s="4268" t="s">
        <v>573</v>
      </c>
      <c r="F1044" s="968"/>
      <c r="G1044" s="968"/>
      <c r="H1044" s="968"/>
      <c r="I1044" s="968"/>
      <c r="J1044" s="968"/>
      <c r="K1044" s="968"/>
      <c r="L1044" s="968"/>
      <c r="M1044" s="968"/>
      <c r="N1044" s="968"/>
      <c r="O1044" s="968"/>
      <c r="P1044" s="4287"/>
    </row>
    <row r="1045" spans="1:16" ht="22" customHeight="1" x14ac:dyDescent="0.35">
      <c r="A1045" s="5189"/>
      <c r="B1045" s="5192"/>
      <c r="C1045" s="5195"/>
      <c r="D1045" s="967" t="s">
        <v>255</v>
      </c>
      <c r="E1045" s="4272" t="s">
        <v>255</v>
      </c>
      <c r="F1045" s="967"/>
      <c r="G1045" s="967"/>
      <c r="H1045" s="967"/>
      <c r="I1045" s="967"/>
      <c r="J1045" s="967"/>
      <c r="K1045" s="967"/>
      <c r="L1045" s="967"/>
      <c r="M1045" s="967"/>
      <c r="N1045" s="967"/>
      <c r="O1045" s="967"/>
      <c r="P1045" s="4290"/>
    </row>
    <row r="1046" spans="1:16" ht="22" customHeight="1" thickBot="1" x14ac:dyDescent="0.4">
      <c r="A1046" s="5189"/>
      <c r="B1046" s="5192"/>
      <c r="C1046" s="5198"/>
      <c r="D1046" s="860" t="s">
        <v>574</v>
      </c>
      <c r="E1046" s="4273" t="s">
        <v>575</v>
      </c>
      <c r="F1046" s="860"/>
      <c r="G1046" s="860"/>
      <c r="H1046" s="860"/>
      <c r="I1046" s="860"/>
      <c r="J1046" s="860"/>
      <c r="K1046" s="860"/>
      <c r="L1046" s="860"/>
      <c r="M1046" s="860"/>
      <c r="N1046" s="860"/>
      <c r="O1046" s="860"/>
      <c r="P1046" s="4294"/>
    </row>
    <row r="1047" spans="1:16" ht="22" customHeight="1" thickTop="1" x14ac:dyDescent="0.35">
      <c r="A1047" s="5189"/>
      <c r="B1047" s="5199" t="s">
        <v>576</v>
      </c>
      <c r="C1047" s="5200" t="s">
        <v>577</v>
      </c>
      <c r="D1047" s="969" t="s">
        <v>578</v>
      </c>
      <c r="E1047" s="914" t="s">
        <v>579</v>
      </c>
      <c r="F1047" s="969"/>
      <c r="G1047" s="969"/>
      <c r="H1047" s="969"/>
      <c r="I1047" s="969"/>
      <c r="J1047" s="969"/>
      <c r="K1047" s="969"/>
      <c r="L1047" s="969"/>
      <c r="M1047" s="969"/>
      <c r="N1047" s="969"/>
      <c r="O1047" s="969"/>
      <c r="P1047" s="4295"/>
    </row>
    <row r="1048" spans="1:16" ht="22" customHeight="1" x14ac:dyDescent="0.35">
      <c r="A1048" s="5189"/>
      <c r="B1048" s="5192"/>
      <c r="C1048" s="5195"/>
      <c r="D1048" s="967" t="s">
        <v>580</v>
      </c>
      <c r="E1048" s="4272" t="s">
        <v>581</v>
      </c>
      <c r="F1048" s="967"/>
      <c r="G1048" s="967"/>
      <c r="H1048" s="967"/>
      <c r="I1048" s="967"/>
      <c r="J1048" s="967"/>
      <c r="K1048" s="967"/>
      <c r="L1048" s="967"/>
      <c r="M1048" s="967"/>
      <c r="N1048" s="967"/>
      <c r="O1048" s="967"/>
      <c r="P1048" s="4290"/>
    </row>
    <row r="1049" spans="1:16" ht="22" customHeight="1" thickBot="1" x14ac:dyDescent="0.4">
      <c r="A1049" s="5189"/>
      <c r="B1049" s="5192"/>
      <c r="C1049" s="5196"/>
      <c r="D1049" s="848" t="s">
        <v>582</v>
      </c>
      <c r="E1049" s="4271" t="s">
        <v>583</v>
      </c>
      <c r="F1049" s="865"/>
      <c r="G1049" s="865"/>
      <c r="H1049" s="865"/>
      <c r="I1049" s="865"/>
      <c r="J1049" s="865"/>
      <c r="K1049" s="865"/>
      <c r="L1049" s="865"/>
      <c r="M1049" s="865"/>
      <c r="N1049" s="865"/>
      <c r="O1049" s="865"/>
      <c r="P1049" s="4291"/>
    </row>
    <row r="1050" spans="1:16" ht="22" customHeight="1" x14ac:dyDescent="0.35">
      <c r="A1050" s="5189"/>
      <c r="B1050" s="5192"/>
      <c r="C1050" s="5197" t="s">
        <v>584</v>
      </c>
      <c r="D1050" s="967" t="s">
        <v>578</v>
      </c>
      <c r="E1050" s="914" t="s">
        <v>585</v>
      </c>
      <c r="F1050" s="967"/>
      <c r="G1050" s="967"/>
      <c r="H1050" s="967"/>
      <c r="I1050" s="967"/>
      <c r="J1050" s="967"/>
      <c r="K1050" s="967"/>
      <c r="L1050" s="967"/>
      <c r="M1050" s="967"/>
      <c r="N1050" s="967"/>
      <c r="O1050" s="967"/>
      <c r="P1050" s="4290"/>
    </row>
    <row r="1051" spans="1:16" ht="22" customHeight="1" x14ac:dyDescent="0.35">
      <c r="A1051" s="5189"/>
      <c r="B1051" s="5192"/>
      <c r="C1051" s="5195"/>
      <c r="D1051" s="967" t="s">
        <v>586</v>
      </c>
      <c r="E1051" s="914" t="s">
        <v>587</v>
      </c>
      <c r="F1051" s="967"/>
      <c r="G1051" s="967"/>
      <c r="H1051" s="967"/>
      <c r="I1051" s="967"/>
      <c r="J1051" s="967"/>
      <c r="K1051" s="967"/>
      <c r="L1051" s="967"/>
      <c r="M1051" s="967"/>
      <c r="N1051" s="967"/>
      <c r="O1051" s="967"/>
      <c r="P1051" s="4290"/>
    </row>
    <row r="1052" spans="1:16" ht="22" customHeight="1" thickBot="1" x14ac:dyDescent="0.4">
      <c r="A1052" s="5189"/>
      <c r="B1052" s="5192"/>
      <c r="C1052" s="5196"/>
      <c r="D1052" s="848" t="s">
        <v>588</v>
      </c>
      <c r="E1052" s="4271" t="s">
        <v>589</v>
      </c>
      <c r="F1052" s="865"/>
      <c r="G1052" s="865"/>
      <c r="H1052" s="865"/>
      <c r="I1052" s="865"/>
      <c r="J1052" s="865"/>
      <c r="K1052" s="865"/>
      <c r="L1052" s="865"/>
      <c r="M1052" s="865"/>
      <c r="N1052" s="865"/>
      <c r="O1052" s="865"/>
      <c r="P1052" s="4291"/>
    </row>
    <row r="1053" spans="1:16" ht="22" customHeight="1" x14ac:dyDescent="0.35">
      <c r="A1053" s="5189"/>
      <c r="B1053" s="5192"/>
      <c r="C1053" s="5197" t="s">
        <v>590</v>
      </c>
      <c r="D1053" s="967" t="s">
        <v>578</v>
      </c>
      <c r="E1053" s="914" t="s">
        <v>591</v>
      </c>
      <c r="F1053" s="967"/>
      <c r="G1053" s="967"/>
      <c r="H1053" s="967"/>
      <c r="I1053" s="967"/>
      <c r="J1053" s="967"/>
      <c r="K1053" s="967"/>
      <c r="L1053" s="967"/>
      <c r="M1053" s="967"/>
      <c r="N1053" s="967"/>
      <c r="O1053" s="967"/>
      <c r="P1053" s="4290"/>
    </row>
    <row r="1054" spans="1:16" ht="22" customHeight="1" x14ac:dyDescent="0.35">
      <c r="A1054" s="5189"/>
      <c r="B1054" s="5192"/>
      <c r="C1054" s="5195"/>
      <c r="D1054" s="967" t="s">
        <v>592</v>
      </c>
      <c r="E1054" s="4272" t="s">
        <v>491</v>
      </c>
      <c r="F1054" s="967"/>
      <c r="G1054" s="967"/>
      <c r="H1054" s="967"/>
      <c r="I1054" s="967"/>
      <c r="J1054" s="967"/>
      <c r="K1054" s="967"/>
      <c r="L1054" s="967"/>
      <c r="M1054" s="967"/>
      <c r="N1054" s="967"/>
      <c r="O1054" s="967"/>
      <c r="P1054" s="4290"/>
    </row>
    <row r="1055" spans="1:16" ht="22" customHeight="1" thickBot="1" x14ac:dyDescent="0.4">
      <c r="A1055" s="5189"/>
      <c r="B1055" s="5193"/>
      <c r="C1055" s="5198"/>
      <c r="D1055" s="854" t="s">
        <v>590</v>
      </c>
      <c r="E1055" s="4273" t="s">
        <v>593</v>
      </c>
      <c r="F1055" s="854"/>
      <c r="G1055" s="854"/>
      <c r="H1055" s="854"/>
      <c r="I1055" s="854"/>
      <c r="J1055" s="854"/>
      <c r="K1055" s="854"/>
      <c r="L1055" s="854"/>
      <c r="M1055" s="854"/>
      <c r="N1055" s="854"/>
      <c r="O1055" s="854"/>
      <c r="P1055" s="4292"/>
    </row>
    <row r="1056" spans="1:16" ht="22" customHeight="1" thickTop="1" x14ac:dyDescent="0.35">
      <c r="A1056" s="5189"/>
      <c r="B1056" s="5192" t="s">
        <v>594</v>
      </c>
      <c r="C1056" s="5200" t="s">
        <v>595</v>
      </c>
      <c r="D1056" s="967" t="s">
        <v>596</v>
      </c>
      <c r="E1056" s="4272" t="s">
        <v>520</v>
      </c>
      <c r="F1056" s="967"/>
      <c r="G1056" s="967"/>
      <c r="H1056" s="967"/>
      <c r="I1056" s="967"/>
      <c r="J1056" s="967"/>
      <c r="K1056" s="967"/>
      <c r="L1056" s="967"/>
      <c r="M1056" s="967"/>
      <c r="N1056" s="967"/>
      <c r="O1056" s="967"/>
      <c r="P1056" s="4290"/>
    </row>
    <row r="1057" spans="1:16" ht="22" customHeight="1" x14ac:dyDescent="0.35">
      <c r="A1057" s="5189"/>
      <c r="B1057" s="5192"/>
      <c r="C1057" s="5195"/>
      <c r="D1057" s="967" t="s">
        <v>320</v>
      </c>
      <c r="E1057" s="4272" t="s">
        <v>50</v>
      </c>
      <c r="F1057" s="967"/>
      <c r="G1057" s="967"/>
      <c r="H1057" s="967"/>
      <c r="I1057" s="967"/>
      <c r="J1057" s="967"/>
      <c r="K1057" s="967"/>
      <c r="L1057" s="967"/>
      <c r="M1057" s="967"/>
      <c r="N1057" s="967"/>
      <c r="O1057" s="967"/>
      <c r="P1057" s="4290"/>
    </row>
    <row r="1058" spans="1:16" ht="22" customHeight="1" thickBot="1" x14ac:dyDescent="0.4">
      <c r="A1058" s="5189"/>
      <c r="B1058" s="5192"/>
      <c r="C1058" s="5196"/>
      <c r="D1058" s="848" t="s">
        <v>595</v>
      </c>
      <c r="E1058" s="4271" t="s">
        <v>597</v>
      </c>
      <c r="F1058" s="848"/>
      <c r="G1058" s="848"/>
      <c r="H1058" s="848"/>
      <c r="I1058" s="848"/>
      <c r="J1058" s="848"/>
      <c r="K1058" s="848"/>
      <c r="L1058" s="848"/>
      <c r="M1058" s="848"/>
      <c r="N1058" s="848"/>
      <c r="O1058" s="848"/>
      <c r="P1058" s="4291"/>
    </row>
    <row r="1059" spans="1:16" ht="22" customHeight="1" x14ac:dyDescent="0.35">
      <c r="A1059" s="5189"/>
      <c r="B1059" s="5192"/>
      <c r="C1059" s="5197" t="s">
        <v>598</v>
      </c>
      <c r="D1059" s="968" t="s">
        <v>599</v>
      </c>
      <c r="E1059" s="4268" t="s">
        <v>573</v>
      </c>
      <c r="F1059" s="968"/>
      <c r="G1059" s="968"/>
      <c r="H1059" s="968"/>
      <c r="I1059" s="968"/>
      <c r="J1059" s="968"/>
      <c r="K1059" s="968"/>
      <c r="L1059" s="968"/>
      <c r="M1059" s="968"/>
      <c r="N1059" s="968"/>
      <c r="O1059" s="968"/>
      <c r="P1059" s="4287"/>
    </row>
    <row r="1060" spans="1:16" ht="22" customHeight="1" x14ac:dyDescent="0.35">
      <c r="A1060" s="5189"/>
      <c r="B1060" s="5192"/>
      <c r="C1060" s="5195"/>
      <c r="D1060" s="967" t="s">
        <v>320</v>
      </c>
      <c r="E1060" s="4272" t="s">
        <v>50</v>
      </c>
      <c r="F1060" s="967"/>
      <c r="G1060" s="967"/>
      <c r="H1060" s="967"/>
      <c r="I1060" s="967"/>
      <c r="J1060" s="967"/>
      <c r="K1060" s="967"/>
      <c r="L1060" s="967"/>
      <c r="M1060" s="967"/>
      <c r="N1060" s="967"/>
      <c r="O1060" s="967"/>
      <c r="P1060" s="4290"/>
    </row>
    <row r="1061" spans="1:16" ht="22" customHeight="1" thickBot="1" x14ac:dyDescent="0.4">
      <c r="A1061" s="5189"/>
      <c r="B1061" s="5192"/>
      <c r="C1061" s="5196"/>
      <c r="D1061" s="848" t="s">
        <v>600</v>
      </c>
      <c r="E1061" s="4271" t="s">
        <v>601</v>
      </c>
      <c r="F1061" s="848"/>
      <c r="G1061" s="848"/>
      <c r="H1061" s="848"/>
      <c r="I1061" s="848"/>
      <c r="J1061" s="848"/>
      <c r="K1061" s="848"/>
      <c r="L1061" s="848"/>
      <c r="M1061" s="848"/>
      <c r="N1061" s="848"/>
      <c r="O1061" s="848"/>
      <c r="P1061" s="4291"/>
    </row>
    <row r="1062" spans="1:16" ht="22" customHeight="1" x14ac:dyDescent="0.35">
      <c r="A1062" s="5189"/>
      <c r="B1062" s="5192"/>
      <c r="C1062" s="5197" t="s">
        <v>602</v>
      </c>
      <c r="D1062" s="968" t="s">
        <v>603</v>
      </c>
      <c r="E1062" s="4268" t="s">
        <v>604</v>
      </c>
      <c r="F1062" s="968"/>
      <c r="G1062" s="968"/>
      <c r="H1062" s="968"/>
      <c r="I1062" s="968"/>
      <c r="J1062" s="968"/>
      <c r="K1062" s="968"/>
      <c r="L1062" s="968"/>
      <c r="M1062" s="968"/>
      <c r="N1062" s="968"/>
      <c r="O1062" s="968"/>
      <c r="P1062" s="4287"/>
    </row>
    <row r="1063" spans="1:16" ht="22" customHeight="1" x14ac:dyDescent="0.35">
      <c r="A1063" s="5189"/>
      <c r="B1063" s="5192"/>
      <c r="C1063" s="5195"/>
      <c r="D1063" s="967" t="s">
        <v>320</v>
      </c>
      <c r="E1063" s="4272" t="s">
        <v>50</v>
      </c>
      <c r="F1063" s="967"/>
      <c r="G1063" s="967"/>
      <c r="H1063" s="967"/>
      <c r="I1063" s="967"/>
      <c r="J1063" s="967"/>
      <c r="K1063" s="967"/>
      <c r="L1063" s="967"/>
      <c r="M1063" s="967"/>
      <c r="N1063" s="967"/>
      <c r="O1063" s="967"/>
      <c r="P1063" s="4290"/>
    </row>
    <row r="1064" spans="1:16" ht="22" customHeight="1" thickBot="1" x14ac:dyDescent="0.4">
      <c r="A1064" s="5189"/>
      <c r="B1064" s="5192"/>
      <c r="C1064" s="5196"/>
      <c r="D1064" s="848" t="s">
        <v>605</v>
      </c>
      <c r="E1064" s="4271" t="s">
        <v>606</v>
      </c>
      <c r="F1064" s="848"/>
      <c r="G1064" s="848"/>
      <c r="H1064" s="848"/>
      <c r="I1064" s="848"/>
      <c r="J1064" s="848"/>
      <c r="K1064" s="848"/>
      <c r="L1064" s="848"/>
      <c r="M1064" s="848"/>
      <c r="N1064" s="848"/>
      <c r="O1064" s="848"/>
      <c r="P1064" s="4291"/>
    </row>
    <row r="1065" spans="1:16" ht="22" customHeight="1" x14ac:dyDescent="0.35">
      <c r="A1065" s="5189"/>
      <c r="B1065" s="5192"/>
      <c r="C1065" s="5197" t="s">
        <v>607</v>
      </c>
      <c r="D1065" s="968" t="s">
        <v>608</v>
      </c>
      <c r="E1065" s="4268" t="s">
        <v>609</v>
      </c>
      <c r="F1065" s="968"/>
      <c r="G1065" s="968"/>
      <c r="H1065" s="968"/>
      <c r="I1065" s="968"/>
      <c r="J1065" s="968"/>
      <c r="K1065" s="968"/>
      <c r="L1065" s="968"/>
      <c r="M1065" s="968"/>
      <c r="N1065" s="968"/>
      <c r="O1065" s="968"/>
      <c r="P1065" s="4287"/>
    </row>
    <row r="1066" spans="1:16" ht="22" customHeight="1" x14ac:dyDescent="0.35">
      <c r="A1066" s="5189"/>
      <c r="B1066" s="5192"/>
      <c r="C1066" s="5195"/>
      <c r="D1066" s="967" t="s">
        <v>320</v>
      </c>
      <c r="E1066" s="4272" t="s">
        <v>50</v>
      </c>
      <c r="F1066" s="967"/>
      <c r="G1066" s="967"/>
      <c r="H1066" s="967"/>
      <c r="I1066" s="967"/>
      <c r="J1066" s="967"/>
      <c r="K1066" s="967"/>
      <c r="L1066" s="967"/>
      <c r="M1066" s="967"/>
      <c r="N1066" s="967"/>
      <c r="O1066" s="967"/>
      <c r="P1066" s="4290"/>
    </row>
    <row r="1067" spans="1:16" ht="22" customHeight="1" thickBot="1" x14ac:dyDescent="0.4">
      <c r="A1067" s="5189"/>
      <c r="B1067" s="5193"/>
      <c r="C1067" s="5198"/>
      <c r="D1067" s="854" t="s">
        <v>610</v>
      </c>
      <c r="E1067" s="4273" t="s">
        <v>611</v>
      </c>
      <c r="F1067" s="854"/>
      <c r="G1067" s="854"/>
      <c r="H1067" s="854"/>
      <c r="I1067" s="854"/>
      <c r="J1067" s="854"/>
      <c r="K1067" s="854"/>
      <c r="L1067" s="854"/>
      <c r="M1067" s="854"/>
      <c r="N1067" s="854"/>
      <c r="O1067" s="854"/>
      <c r="P1067" s="4292"/>
    </row>
    <row r="1068" spans="1:16" ht="22" customHeight="1" thickTop="1" x14ac:dyDescent="0.35">
      <c r="A1068" s="5189"/>
      <c r="B1068" s="5199" t="s">
        <v>612</v>
      </c>
      <c r="C1068" s="5200" t="s">
        <v>613</v>
      </c>
      <c r="D1068" s="968" t="s">
        <v>596</v>
      </c>
      <c r="E1068" s="4268" t="s">
        <v>520</v>
      </c>
      <c r="F1068" s="968"/>
      <c r="G1068" s="968"/>
      <c r="H1068" s="968"/>
      <c r="I1068" s="968"/>
      <c r="J1068" s="968"/>
      <c r="K1068" s="968"/>
      <c r="L1068" s="968"/>
      <c r="M1068" s="968"/>
      <c r="N1068" s="968"/>
      <c r="O1068" s="968"/>
      <c r="P1068" s="4287"/>
    </row>
    <row r="1069" spans="1:16" ht="22" customHeight="1" x14ac:dyDescent="0.35">
      <c r="A1069" s="5189"/>
      <c r="B1069" s="5192"/>
      <c r="C1069" s="5195"/>
      <c r="D1069" s="967" t="s">
        <v>614</v>
      </c>
      <c r="E1069" s="4272" t="s">
        <v>615</v>
      </c>
      <c r="F1069" s="967"/>
      <c r="G1069" s="967"/>
      <c r="H1069" s="967"/>
      <c r="I1069" s="967"/>
      <c r="J1069" s="967"/>
      <c r="K1069" s="967"/>
      <c r="L1069" s="967"/>
      <c r="M1069" s="967"/>
      <c r="N1069" s="967"/>
      <c r="O1069" s="967"/>
      <c r="P1069" s="4290"/>
    </row>
    <row r="1070" spans="1:16" ht="22" customHeight="1" thickBot="1" x14ac:dyDescent="0.4">
      <c r="A1070" s="5189"/>
      <c r="B1070" s="5192"/>
      <c r="C1070" s="5196"/>
      <c r="D1070" s="848" t="s">
        <v>613</v>
      </c>
      <c r="E1070" s="4271" t="s">
        <v>616</v>
      </c>
      <c r="F1070" s="848"/>
      <c r="G1070" s="848"/>
      <c r="H1070" s="848"/>
      <c r="I1070" s="848"/>
      <c r="J1070" s="848"/>
      <c r="K1070" s="848"/>
      <c r="L1070" s="848"/>
      <c r="M1070" s="848"/>
      <c r="N1070" s="848"/>
      <c r="O1070" s="848"/>
      <c r="P1070" s="4291"/>
    </row>
    <row r="1071" spans="1:16" ht="22" customHeight="1" x14ac:dyDescent="0.35">
      <c r="A1071" s="5189"/>
      <c r="B1071" s="5192"/>
      <c r="C1071" s="5197" t="s">
        <v>617</v>
      </c>
      <c r="D1071" s="968" t="s">
        <v>599</v>
      </c>
      <c r="E1071" s="4268" t="s">
        <v>573</v>
      </c>
      <c r="F1071" s="968"/>
      <c r="G1071" s="968"/>
      <c r="H1071" s="968"/>
      <c r="I1071" s="968"/>
      <c r="J1071" s="968"/>
      <c r="K1071" s="968"/>
      <c r="L1071" s="968"/>
      <c r="M1071" s="968"/>
      <c r="N1071" s="968"/>
      <c r="O1071" s="968"/>
      <c r="P1071" s="4287"/>
    </row>
    <row r="1072" spans="1:16" ht="22" customHeight="1" x14ac:dyDescent="0.35">
      <c r="A1072" s="5189"/>
      <c r="B1072" s="5192"/>
      <c r="C1072" s="5195"/>
      <c r="D1072" s="967" t="s">
        <v>614</v>
      </c>
      <c r="E1072" s="4272" t="s">
        <v>615</v>
      </c>
      <c r="F1072" s="967"/>
      <c r="G1072" s="967"/>
      <c r="H1072" s="967"/>
      <c r="I1072" s="967"/>
      <c r="J1072" s="967"/>
      <c r="K1072" s="967"/>
      <c r="L1072" s="967"/>
      <c r="M1072" s="967"/>
      <c r="N1072" s="967"/>
      <c r="O1072" s="967"/>
      <c r="P1072" s="4290"/>
    </row>
    <row r="1073" spans="1:16" ht="22" customHeight="1" thickBot="1" x14ac:dyDescent="0.4">
      <c r="A1073" s="5189"/>
      <c r="B1073" s="5192"/>
      <c r="C1073" s="5198"/>
      <c r="D1073" s="854" t="s">
        <v>617</v>
      </c>
      <c r="E1073" s="4273" t="s">
        <v>618</v>
      </c>
      <c r="F1073" s="854"/>
      <c r="G1073" s="854"/>
      <c r="H1073" s="854"/>
      <c r="I1073" s="854"/>
      <c r="J1073" s="854"/>
      <c r="K1073" s="854"/>
      <c r="L1073" s="854"/>
      <c r="M1073" s="854"/>
      <c r="N1073" s="854"/>
      <c r="O1073" s="854"/>
      <c r="P1073" s="4292"/>
    </row>
    <row r="1074" spans="1:16" ht="22" customHeight="1" thickTop="1" x14ac:dyDescent="0.35">
      <c r="A1074" s="5189"/>
      <c r="B1074" s="5192"/>
      <c r="C1074" s="5200" t="s">
        <v>619</v>
      </c>
      <c r="D1074" s="968" t="s">
        <v>620</v>
      </c>
      <c r="E1074" s="4268" t="s">
        <v>621</v>
      </c>
      <c r="F1074" s="968"/>
      <c r="G1074" s="968"/>
      <c r="H1074" s="968"/>
      <c r="I1074" s="968"/>
      <c r="J1074" s="968"/>
      <c r="K1074" s="968"/>
      <c r="L1074" s="968"/>
      <c r="M1074" s="968"/>
      <c r="N1074" s="968"/>
      <c r="O1074" s="968"/>
      <c r="P1074" s="4287"/>
    </row>
    <row r="1075" spans="1:16" ht="22" customHeight="1" x14ac:dyDescent="0.35">
      <c r="A1075" s="5189"/>
      <c r="B1075" s="5192"/>
      <c r="C1075" s="5195"/>
      <c r="D1075" s="967" t="s">
        <v>560</v>
      </c>
      <c r="E1075" s="914" t="s">
        <v>622</v>
      </c>
      <c r="F1075" s="967"/>
      <c r="G1075" s="967"/>
      <c r="H1075" s="967"/>
      <c r="I1075" s="967"/>
      <c r="J1075" s="967"/>
      <c r="K1075" s="967"/>
      <c r="L1075" s="967"/>
      <c r="M1075" s="967"/>
      <c r="N1075" s="967"/>
      <c r="O1075" s="967"/>
      <c r="P1075" s="4290"/>
    </row>
    <row r="1076" spans="1:16" ht="22" customHeight="1" thickBot="1" x14ac:dyDescent="0.4">
      <c r="A1076" s="5190"/>
      <c r="B1076" s="5193"/>
      <c r="C1076" s="5198"/>
      <c r="D1076" s="854" t="s">
        <v>619</v>
      </c>
      <c r="E1076" s="4273" t="s">
        <v>623</v>
      </c>
      <c r="F1076" s="854"/>
      <c r="G1076" s="854"/>
      <c r="H1076" s="854"/>
      <c r="I1076" s="854"/>
      <c r="J1076" s="854"/>
      <c r="K1076" s="854"/>
      <c r="L1076" s="854"/>
      <c r="M1076" s="854"/>
      <c r="N1076" s="854"/>
      <c r="O1076" s="854"/>
      <c r="P1076" s="4292"/>
    </row>
    <row r="1077" spans="1:16" ht="22" customHeight="1" thickTop="1" x14ac:dyDescent="0.35">
      <c r="A1077" s="867"/>
      <c r="B1077" s="69"/>
      <c r="C1077" s="7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</row>
    <row r="1078" spans="1:16" ht="22" customHeight="1" x14ac:dyDescent="0.35">
      <c r="A1078" s="5188" t="s">
        <v>624</v>
      </c>
      <c r="B1078" s="5201"/>
      <c r="C1078" s="5194" t="s">
        <v>186</v>
      </c>
      <c r="D1078" s="968" t="s">
        <v>567</v>
      </c>
      <c r="E1078" s="4268" t="s">
        <v>520</v>
      </c>
      <c r="F1078" s="968"/>
      <c r="G1078" s="968"/>
      <c r="H1078" s="968"/>
      <c r="I1078" s="968"/>
      <c r="J1078" s="968"/>
      <c r="K1078" s="968"/>
      <c r="L1078" s="968"/>
      <c r="M1078" s="968"/>
      <c r="N1078" s="968"/>
      <c r="O1078" s="968"/>
      <c r="P1078" s="4287"/>
    </row>
    <row r="1079" spans="1:16" ht="22" customHeight="1" x14ac:dyDescent="0.35">
      <c r="A1079" s="5189"/>
      <c r="B1079" s="5202"/>
      <c r="C1079" s="5195"/>
      <c r="D1079" s="967" t="s">
        <v>634</v>
      </c>
      <c r="E1079" s="4272" t="s">
        <v>635</v>
      </c>
      <c r="F1079" s="967"/>
      <c r="G1079" s="967"/>
      <c r="H1079" s="967"/>
      <c r="I1079" s="967"/>
      <c r="J1079" s="967"/>
      <c r="K1079" s="967"/>
      <c r="L1079" s="967"/>
      <c r="M1079" s="967"/>
      <c r="N1079" s="967"/>
      <c r="O1079" s="967"/>
      <c r="P1079" s="4290"/>
    </row>
    <row r="1080" spans="1:16" ht="22" customHeight="1" thickBot="1" x14ac:dyDescent="0.4">
      <c r="A1080" s="5189"/>
      <c r="B1080" s="5202"/>
      <c r="C1080" s="5196"/>
      <c r="D1080" s="848" t="s">
        <v>186</v>
      </c>
      <c r="E1080" s="4271" t="s">
        <v>185</v>
      </c>
      <c r="F1080" s="848"/>
      <c r="G1080" s="848"/>
      <c r="H1080" s="848"/>
      <c r="I1080" s="848"/>
      <c r="J1080" s="848"/>
      <c r="K1080" s="848"/>
      <c r="L1080" s="848"/>
      <c r="M1080" s="848"/>
      <c r="N1080" s="848"/>
      <c r="O1080" s="848"/>
      <c r="P1080" s="4291"/>
    </row>
    <row r="1081" spans="1:16" ht="22" customHeight="1" x14ac:dyDescent="0.35">
      <c r="A1081" s="5189"/>
      <c r="B1081" s="5202"/>
      <c r="C1081" s="5197" t="s">
        <v>188</v>
      </c>
      <c r="D1081" s="968" t="s">
        <v>2002</v>
      </c>
      <c r="E1081" s="4268" t="s">
        <v>573</v>
      </c>
      <c r="F1081" s="968"/>
      <c r="G1081" s="968"/>
      <c r="H1081" s="968"/>
      <c r="I1081" s="968"/>
      <c r="J1081" s="968"/>
      <c r="K1081" s="968"/>
      <c r="L1081" s="968"/>
      <c r="M1081" s="968"/>
      <c r="N1081" s="968"/>
      <c r="O1081" s="968"/>
      <c r="P1081" s="4287"/>
    </row>
    <row r="1082" spans="1:16" ht="22" customHeight="1" x14ac:dyDescent="0.35">
      <c r="A1082" s="5189"/>
      <c r="B1082" s="5202"/>
      <c r="C1082" s="5195"/>
      <c r="D1082" s="967" t="s">
        <v>634</v>
      </c>
      <c r="E1082" s="4272" t="s">
        <v>635</v>
      </c>
      <c r="F1082" s="967"/>
      <c r="G1082" s="967"/>
      <c r="H1082" s="967"/>
      <c r="I1082" s="967"/>
      <c r="J1082" s="967"/>
      <c r="K1082" s="967"/>
      <c r="L1082" s="967"/>
      <c r="M1082" s="967"/>
      <c r="N1082" s="967"/>
      <c r="O1082" s="967"/>
      <c r="P1082" s="4290"/>
    </row>
    <row r="1083" spans="1:16" ht="22" customHeight="1" thickBot="1" x14ac:dyDescent="0.4">
      <c r="A1083" s="5189"/>
      <c r="B1083" s="5202"/>
      <c r="C1083" s="5196"/>
      <c r="D1083" s="848" t="s">
        <v>188</v>
      </c>
      <c r="E1083" s="4271" t="s">
        <v>187</v>
      </c>
      <c r="F1083" s="848"/>
      <c r="G1083" s="848"/>
      <c r="H1083" s="848"/>
      <c r="I1083" s="848"/>
      <c r="J1083" s="848"/>
      <c r="K1083" s="848"/>
      <c r="L1083" s="848"/>
      <c r="M1083" s="848"/>
      <c r="N1083" s="848"/>
      <c r="O1083" s="848"/>
      <c r="P1083" s="4291"/>
    </row>
    <row r="1084" spans="1:16" ht="22" customHeight="1" x14ac:dyDescent="0.35">
      <c r="A1084" s="5189"/>
      <c r="B1084" s="5202"/>
      <c r="C1084" s="5194" t="s">
        <v>625</v>
      </c>
      <c r="D1084" s="968" t="s">
        <v>626</v>
      </c>
      <c r="E1084" s="4268" t="s">
        <v>520</v>
      </c>
      <c r="F1084" s="968"/>
      <c r="G1084" s="968"/>
      <c r="H1084" s="968"/>
      <c r="I1084" s="968"/>
      <c r="J1084" s="968"/>
      <c r="K1084" s="968"/>
      <c r="L1084" s="968"/>
      <c r="M1084" s="968"/>
      <c r="N1084" s="968"/>
      <c r="O1084" s="968"/>
      <c r="P1084" s="4287"/>
    </row>
    <row r="1085" spans="1:16" ht="22" customHeight="1" x14ac:dyDescent="0.35">
      <c r="A1085" s="5189"/>
      <c r="B1085" s="5202"/>
      <c r="C1085" s="5195"/>
      <c r="D1085" s="967" t="s">
        <v>627</v>
      </c>
      <c r="E1085" s="914" t="s">
        <v>628</v>
      </c>
      <c r="F1085" s="967"/>
      <c r="G1085" s="967"/>
      <c r="H1085" s="967"/>
      <c r="I1085" s="967"/>
      <c r="J1085" s="967"/>
      <c r="K1085" s="967"/>
      <c r="L1085" s="967"/>
      <c r="M1085" s="967"/>
      <c r="N1085" s="967"/>
      <c r="O1085" s="967"/>
      <c r="P1085" s="4290"/>
    </row>
    <row r="1086" spans="1:16" ht="22" customHeight="1" thickBot="1" x14ac:dyDescent="0.4">
      <c r="A1086" s="5189"/>
      <c r="B1086" s="5202"/>
      <c r="C1086" s="5196"/>
      <c r="D1086" s="848" t="s">
        <v>629</v>
      </c>
      <c r="E1086" s="4271" t="s">
        <v>630</v>
      </c>
      <c r="F1086" s="848"/>
      <c r="G1086" s="848"/>
      <c r="H1086" s="848"/>
      <c r="I1086" s="848"/>
      <c r="J1086" s="848"/>
      <c r="K1086" s="848"/>
      <c r="L1086" s="848"/>
      <c r="M1086" s="848"/>
      <c r="N1086" s="848"/>
      <c r="O1086" s="848"/>
      <c r="P1086" s="4291"/>
    </row>
    <row r="1087" spans="1:16" ht="22" customHeight="1" x14ac:dyDescent="0.35">
      <c r="A1087" s="5189"/>
      <c r="B1087" s="5202"/>
      <c r="C1087" s="5197" t="s">
        <v>631</v>
      </c>
      <c r="D1087" s="968" t="s">
        <v>632</v>
      </c>
      <c r="E1087" s="973" t="s">
        <v>633</v>
      </c>
      <c r="F1087" s="968"/>
      <c r="G1087" s="968"/>
      <c r="H1087" s="968"/>
      <c r="I1087" s="968"/>
      <c r="J1087" s="968"/>
      <c r="K1087" s="968"/>
      <c r="L1087" s="968"/>
      <c r="M1087" s="968"/>
      <c r="N1087" s="968"/>
      <c r="O1087" s="968"/>
      <c r="P1087" s="4287"/>
    </row>
    <row r="1088" spans="1:16" ht="22" customHeight="1" x14ac:dyDescent="0.35">
      <c r="A1088" s="5189"/>
      <c r="B1088" s="5202"/>
      <c r="C1088" s="5195"/>
      <c r="D1088" s="967" t="s">
        <v>634</v>
      </c>
      <c r="E1088" s="4272" t="s">
        <v>635</v>
      </c>
      <c r="F1088" s="967"/>
      <c r="G1088" s="967"/>
      <c r="H1088" s="967"/>
      <c r="I1088" s="967"/>
      <c r="J1088" s="967"/>
      <c r="K1088" s="967"/>
      <c r="L1088" s="967"/>
      <c r="M1088" s="967"/>
      <c r="N1088" s="967"/>
      <c r="O1088" s="967"/>
      <c r="P1088" s="4290"/>
    </row>
    <row r="1089" spans="1:16" ht="22" customHeight="1" thickBot="1" x14ac:dyDescent="0.4">
      <c r="A1089" s="5189"/>
      <c r="B1089" s="5202"/>
      <c r="C1089" s="5196"/>
      <c r="D1089" s="848" t="s">
        <v>636</v>
      </c>
      <c r="E1089" s="4271" t="s">
        <v>637</v>
      </c>
      <c r="F1089" s="848"/>
      <c r="G1089" s="848"/>
      <c r="H1089" s="848"/>
      <c r="I1089" s="848"/>
      <c r="J1089" s="848"/>
      <c r="K1089" s="848"/>
      <c r="L1089" s="848"/>
      <c r="M1089" s="848"/>
      <c r="N1089" s="848"/>
      <c r="O1089" s="848"/>
      <c r="P1089" s="4291"/>
    </row>
    <row r="1090" spans="1:16" ht="22" customHeight="1" x14ac:dyDescent="0.35">
      <c r="A1090" s="5189"/>
      <c r="B1090" s="5202"/>
      <c r="C1090" s="5197" t="s">
        <v>638</v>
      </c>
      <c r="D1090" s="968" t="s">
        <v>639</v>
      </c>
      <c r="E1090" s="973" t="s">
        <v>633</v>
      </c>
      <c r="F1090" s="968"/>
      <c r="G1090" s="968"/>
      <c r="H1090" s="968"/>
      <c r="I1090" s="968"/>
      <c r="J1090" s="968"/>
      <c r="K1090" s="968"/>
      <c r="L1090" s="968"/>
      <c r="M1090" s="968"/>
      <c r="N1090" s="968"/>
      <c r="O1090" s="968"/>
      <c r="P1090" s="4287"/>
    </row>
    <row r="1091" spans="1:16" ht="22" customHeight="1" x14ac:dyDescent="0.35">
      <c r="A1091" s="5189"/>
      <c r="B1091" s="5202"/>
      <c r="C1091" s="5195"/>
      <c r="D1091" s="967" t="s">
        <v>640</v>
      </c>
      <c r="E1091" s="914" t="s">
        <v>641</v>
      </c>
      <c r="F1091" s="967"/>
      <c r="G1091" s="967"/>
      <c r="H1091" s="967"/>
      <c r="I1091" s="967"/>
      <c r="J1091" s="967"/>
      <c r="K1091" s="967"/>
      <c r="L1091" s="967"/>
      <c r="M1091" s="967"/>
      <c r="N1091" s="967"/>
      <c r="O1091" s="967"/>
      <c r="P1091" s="4290"/>
    </row>
    <row r="1092" spans="1:16" ht="22" customHeight="1" thickBot="1" x14ac:dyDescent="0.4">
      <c r="A1092" s="5189"/>
      <c r="B1092" s="5202"/>
      <c r="C1092" s="5196"/>
      <c r="D1092" s="848" t="s">
        <v>642</v>
      </c>
      <c r="E1092" s="4271" t="s">
        <v>643</v>
      </c>
      <c r="F1092" s="848"/>
      <c r="G1092" s="848"/>
      <c r="H1092" s="848"/>
      <c r="I1092" s="848"/>
      <c r="J1092" s="848"/>
      <c r="K1092" s="848"/>
      <c r="L1092" s="848"/>
      <c r="M1092" s="848"/>
      <c r="N1092" s="848"/>
      <c r="O1092" s="848"/>
      <c r="P1092" s="4291"/>
    </row>
    <row r="1093" spans="1:16" ht="22" customHeight="1" x14ac:dyDescent="0.35">
      <c r="A1093" s="5189"/>
      <c r="B1093" s="5202"/>
      <c r="C1093" s="5197" t="s">
        <v>644</v>
      </c>
      <c r="D1093" s="967" t="s">
        <v>634</v>
      </c>
      <c r="E1093" s="4272" t="s">
        <v>645</v>
      </c>
      <c r="F1093" s="967"/>
      <c r="G1093" s="967"/>
      <c r="H1093" s="967"/>
      <c r="I1093" s="967"/>
      <c r="J1093" s="967"/>
      <c r="K1093" s="967"/>
      <c r="L1093" s="967"/>
      <c r="M1093" s="967"/>
      <c r="N1093" s="967"/>
      <c r="O1093" s="967"/>
      <c r="P1093" s="4290"/>
    </row>
    <row r="1094" spans="1:16" ht="22" customHeight="1" x14ac:dyDescent="0.35">
      <c r="A1094" s="5189"/>
      <c r="B1094" s="5202"/>
      <c r="C1094" s="5195"/>
      <c r="D1094" s="967" t="s">
        <v>646</v>
      </c>
      <c r="E1094" s="914" t="s">
        <v>641</v>
      </c>
      <c r="F1094" s="967"/>
      <c r="G1094" s="967"/>
      <c r="H1094" s="967"/>
      <c r="I1094" s="967"/>
      <c r="J1094" s="967"/>
      <c r="K1094" s="967"/>
      <c r="L1094" s="967"/>
      <c r="M1094" s="967"/>
      <c r="N1094" s="967"/>
      <c r="O1094" s="967"/>
      <c r="P1094" s="4290"/>
    </row>
    <row r="1095" spans="1:16" ht="22" customHeight="1" thickBot="1" x14ac:dyDescent="0.4">
      <c r="A1095" s="5189"/>
      <c r="B1095" s="5202"/>
      <c r="C1095" s="5196"/>
      <c r="D1095" s="848" t="s">
        <v>647</v>
      </c>
      <c r="E1095" s="4271" t="s">
        <v>648</v>
      </c>
      <c r="F1095" s="848"/>
      <c r="G1095" s="848"/>
      <c r="H1095" s="848"/>
      <c r="I1095" s="848"/>
      <c r="J1095" s="848"/>
      <c r="K1095" s="848"/>
      <c r="L1095" s="848"/>
      <c r="M1095" s="848"/>
      <c r="N1095" s="848"/>
      <c r="O1095" s="848"/>
      <c r="P1095" s="4291"/>
    </row>
    <row r="1096" spans="1:16" ht="22" customHeight="1" x14ac:dyDescent="0.35">
      <c r="A1096" s="5189"/>
      <c r="B1096" s="5202"/>
      <c r="C1096" s="5197" t="s">
        <v>649</v>
      </c>
      <c r="D1096" s="968" t="s">
        <v>634</v>
      </c>
      <c r="E1096" s="4268" t="s">
        <v>635</v>
      </c>
      <c r="F1096" s="968"/>
      <c r="G1096" s="968"/>
      <c r="H1096" s="968"/>
      <c r="I1096" s="968"/>
      <c r="J1096" s="968"/>
      <c r="K1096" s="968"/>
      <c r="L1096" s="968"/>
      <c r="M1096" s="968"/>
      <c r="N1096" s="968"/>
      <c r="O1096" s="968"/>
      <c r="P1096" s="4287"/>
    </row>
    <row r="1097" spans="1:16" ht="22" customHeight="1" x14ac:dyDescent="0.35">
      <c r="A1097" s="5189"/>
      <c r="B1097" s="5202"/>
      <c r="C1097" s="5195"/>
      <c r="D1097" s="967" t="s">
        <v>650</v>
      </c>
      <c r="E1097" s="4272" t="s">
        <v>651</v>
      </c>
      <c r="F1097" s="967"/>
      <c r="G1097" s="967"/>
      <c r="H1097" s="967"/>
      <c r="I1097" s="967"/>
      <c r="J1097" s="967"/>
      <c r="K1097" s="967"/>
      <c r="L1097" s="967"/>
      <c r="M1097" s="967"/>
      <c r="N1097" s="967"/>
      <c r="O1097" s="967"/>
      <c r="P1097" s="4290"/>
    </row>
    <row r="1098" spans="1:16" ht="22" customHeight="1" thickBot="1" x14ac:dyDescent="0.4">
      <c r="A1098" s="5189"/>
      <c r="B1098" s="5202"/>
      <c r="C1098" s="5196"/>
      <c r="D1098" s="848" t="s">
        <v>652</v>
      </c>
      <c r="E1098" s="4271" t="s">
        <v>653</v>
      </c>
      <c r="F1098" s="848"/>
      <c r="G1098" s="848"/>
      <c r="H1098" s="848"/>
      <c r="I1098" s="848"/>
      <c r="J1098" s="848"/>
      <c r="K1098" s="848"/>
      <c r="L1098" s="848"/>
      <c r="M1098" s="848"/>
      <c r="N1098" s="848"/>
      <c r="O1098" s="848"/>
      <c r="P1098" s="4291"/>
    </row>
    <row r="1099" spans="1:16" ht="22" customHeight="1" x14ac:dyDescent="0.35">
      <c r="A1099" s="5189"/>
      <c r="B1099" s="5202"/>
      <c r="C1099" s="5197" t="s">
        <v>654</v>
      </c>
      <c r="D1099" s="968" t="s">
        <v>655</v>
      </c>
      <c r="E1099" s="973" t="s">
        <v>656</v>
      </c>
      <c r="F1099" s="968"/>
      <c r="G1099" s="968"/>
      <c r="H1099" s="968"/>
      <c r="I1099" s="968"/>
      <c r="J1099" s="968"/>
      <c r="K1099" s="968"/>
      <c r="L1099" s="968"/>
      <c r="M1099" s="968"/>
      <c r="N1099" s="968"/>
      <c r="O1099" s="968"/>
      <c r="P1099" s="4287"/>
    </row>
    <row r="1100" spans="1:16" ht="22" customHeight="1" x14ac:dyDescent="0.35">
      <c r="A1100" s="5189"/>
      <c r="B1100" s="5202"/>
      <c r="C1100" s="5195"/>
      <c r="D1100" s="967" t="s">
        <v>657</v>
      </c>
      <c r="E1100" s="914" t="s">
        <v>658</v>
      </c>
      <c r="F1100" s="967"/>
      <c r="G1100" s="967"/>
      <c r="H1100" s="967"/>
      <c r="I1100" s="967"/>
      <c r="J1100" s="967"/>
      <c r="K1100" s="967"/>
      <c r="L1100" s="967"/>
      <c r="M1100" s="967"/>
      <c r="N1100" s="967"/>
      <c r="O1100" s="967"/>
      <c r="P1100" s="4290"/>
    </row>
    <row r="1101" spans="1:16" ht="22" customHeight="1" thickBot="1" x14ac:dyDescent="0.4">
      <c r="A1101" s="5189"/>
      <c r="B1101" s="5202"/>
      <c r="C1101" s="5196"/>
      <c r="D1101" s="848" t="s">
        <v>659</v>
      </c>
      <c r="E1101" s="4271" t="s">
        <v>660</v>
      </c>
      <c r="F1101" s="848"/>
      <c r="G1101" s="848"/>
      <c r="H1101" s="848"/>
      <c r="I1101" s="848"/>
      <c r="J1101" s="848"/>
      <c r="K1101" s="848"/>
      <c r="L1101" s="848"/>
      <c r="M1101" s="848"/>
      <c r="N1101" s="848"/>
      <c r="O1101" s="848"/>
      <c r="P1101" s="4291"/>
    </row>
    <row r="1102" spans="1:16" ht="22" customHeight="1" x14ac:dyDescent="0.35">
      <c r="A1102" s="5189"/>
      <c r="B1102" s="5202"/>
      <c r="C1102" s="5197" t="s">
        <v>661</v>
      </c>
      <c r="D1102" s="967" t="s">
        <v>662</v>
      </c>
      <c r="E1102" s="914" t="s">
        <v>663</v>
      </c>
      <c r="F1102" s="967"/>
      <c r="G1102" s="967"/>
      <c r="H1102" s="967"/>
      <c r="I1102" s="967"/>
      <c r="J1102" s="967"/>
      <c r="K1102" s="967"/>
      <c r="L1102" s="967"/>
      <c r="M1102" s="967"/>
      <c r="N1102" s="967"/>
      <c r="O1102" s="967"/>
      <c r="P1102" s="4290"/>
    </row>
    <row r="1103" spans="1:16" ht="22" customHeight="1" x14ac:dyDescent="0.35">
      <c r="A1103" s="5189"/>
      <c r="B1103" s="5202"/>
      <c r="C1103" s="5195"/>
      <c r="D1103" s="967" t="s">
        <v>532</v>
      </c>
      <c r="E1103" s="4272" t="s">
        <v>432</v>
      </c>
      <c r="F1103" s="967"/>
      <c r="G1103" s="967"/>
      <c r="H1103" s="967"/>
      <c r="I1103" s="967"/>
      <c r="J1103" s="967"/>
      <c r="K1103" s="967"/>
      <c r="L1103" s="967"/>
      <c r="M1103" s="967"/>
      <c r="N1103" s="967"/>
      <c r="O1103" s="967"/>
      <c r="P1103" s="4290"/>
    </row>
    <row r="1104" spans="1:16" ht="22" customHeight="1" thickBot="1" x14ac:dyDescent="0.4">
      <c r="A1104" s="5190"/>
      <c r="B1104" s="5203"/>
      <c r="C1104" s="5198"/>
      <c r="D1104" s="854" t="s">
        <v>661</v>
      </c>
      <c r="E1104" s="4273" t="s">
        <v>664</v>
      </c>
      <c r="F1104" s="854"/>
      <c r="G1104" s="854"/>
      <c r="H1104" s="854"/>
      <c r="I1104" s="854"/>
      <c r="J1104" s="854"/>
      <c r="K1104" s="854"/>
      <c r="L1104" s="854"/>
      <c r="M1104" s="854"/>
      <c r="N1104" s="854"/>
      <c r="O1104" s="854"/>
      <c r="P1104" s="4292"/>
    </row>
    <row r="1105" ht="22" customHeight="1" thickTop="1" x14ac:dyDescent="0.35"/>
  </sheetData>
  <protectedRanges>
    <protectedRange sqref="G3:K10" name="Plage1"/>
    <protectedRange sqref="G11:K127" name="Plage1_1"/>
    <protectedRange sqref="G128:K169" name="Plage1_2"/>
    <protectedRange sqref="G170:K270" name="Plage1_3"/>
    <protectedRange sqref="G271:K414" name="Plage1_4"/>
    <protectedRange sqref="G415:K597" name="Plage1_5"/>
    <protectedRange sqref="G598:K724" name="Plage1_6"/>
    <protectedRange sqref="G725:K851" name="Plage1_7"/>
    <protectedRange sqref="G852:K899" name="Plage1_8"/>
    <protectedRange sqref="G900:K934" name="Plage1_9"/>
  </protectedRanges>
  <mergeCells count="351">
    <mergeCell ref="A941:A964"/>
    <mergeCell ref="C956:C958"/>
    <mergeCell ref="C959:C961"/>
    <mergeCell ref="C1078:C1080"/>
    <mergeCell ref="C1081:C1083"/>
    <mergeCell ref="A1078:A1104"/>
    <mergeCell ref="B1078:B1104"/>
    <mergeCell ref="B941:B964"/>
    <mergeCell ref="C941:C943"/>
    <mergeCell ref="C944:C946"/>
    <mergeCell ref="C947:C949"/>
    <mergeCell ref="C950:C952"/>
    <mergeCell ref="C953:C955"/>
    <mergeCell ref="C962:C964"/>
    <mergeCell ref="C1084:C1086"/>
    <mergeCell ref="C1087:C1089"/>
    <mergeCell ref="C1090:C1092"/>
    <mergeCell ref="C1093:C1095"/>
    <mergeCell ref="C1096:C1098"/>
    <mergeCell ref="C1099:C1101"/>
    <mergeCell ref="C1102:C1104"/>
    <mergeCell ref="C1059:C1061"/>
    <mergeCell ref="C1062:C1064"/>
    <mergeCell ref="C1065:C1067"/>
    <mergeCell ref="B1068:B1076"/>
    <mergeCell ref="C1068:C1070"/>
    <mergeCell ref="C1071:C1073"/>
    <mergeCell ref="C1074:C1076"/>
    <mergeCell ref="A1041:A1076"/>
    <mergeCell ref="B1041:B1046"/>
    <mergeCell ref="C1041:C1043"/>
    <mergeCell ref="C1044:C1046"/>
    <mergeCell ref="B1047:B1055"/>
    <mergeCell ref="C1047:C1049"/>
    <mergeCell ref="C1050:C1052"/>
    <mergeCell ref="C1053:C1055"/>
    <mergeCell ref="B1056:B1067"/>
    <mergeCell ref="C1056:C1058"/>
    <mergeCell ref="A1025:A1039"/>
    <mergeCell ref="B1025:B1030"/>
    <mergeCell ref="C1025:C1027"/>
    <mergeCell ref="C1028:C1030"/>
    <mergeCell ref="B1031:B1039"/>
    <mergeCell ref="C1031:C1033"/>
    <mergeCell ref="C1034:C1036"/>
    <mergeCell ref="C1037:C1039"/>
    <mergeCell ref="A1009:A1023"/>
    <mergeCell ref="B1009:B1023"/>
    <mergeCell ref="C1009:C1011"/>
    <mergeCell ref="C1012:C1014"/>
    <mergeCell ref="C1015:C1017"/>
    <mergeCell ref="C1018:C1020"/>
    <mergeCell ref="C1021:C1023"/>
    <mergeCell ref="A966:A1007"/>
    <mergeCell ref="B966:B983"/>
    <mergeCell ref="C966:C968"/>
    <mergeCell ref="C969:C971"/>
    <mergeCell ref="C972:C974"/>
    <mergeCell ref="C975:C977"/>
    <mergeCell ref="C978:C980"/>
    <mergeCell ref="C981:C983"/>
    <mergeCell ref="B984:B986"/>
    <mergeCell ref="C984:C986"/>
    <mergeCell ref="B987:B995"/>
    <mergeCell ref="C987:C989"/>
    <mergeCell ref="C990:C992"/>
    <mergeCell ref="C993:C995"/>
    <mergeCell ref="B996:B1007"/>
    <mergeCell ref="C996:C998"/>
    <mergeCell ref="C999:C1001"/>
    <mergeCell ref="C1002:C1004"/>
    <mergeCell ref="C1005:C1007"/>
    <mergeCell ref="L1:P1"/>
    <mergeCell ref="D471:D474"/>
    <mergeCell ref="C471:C474"/>
    <mergeCell ref="C714:C717"/>
    <mergeCell ref="D714:D717"/>
    <mergeCell ref="C888:C899"/>
    <mergeCell ref="D888:D892"/>
    <mergeCell ref="D893:D897"/>
    <mergeCell ref="D829:D832"/>
    <mergeCell ref="D833:D836"/>
    <mergeCell ref="D837:D840"/>
    <mergeCell ref="D841:D844"/>
    <mergeCell ref="C845:C848"/>
    <mergeCell ref="D845:D848"/>
    <mergeCell ref="D805:D808"/>
    <mergeCell ref="D809:D812"/>
    <mergeCell ref="D813:D816"/>
    <mergeCell ref="D817:D820"/>
    <mergeCell ref="D821:D824"/>
    <mergeCell ref="D825:D828"/>
    <mergeCell ref="D777:D780"/>
    <mergeCell ref="D781:D784"/>
    <mergeCell ref="D785:D788"/>
    <mergeCell ref="C771:C773"/>
    <mergeCell ref="D771:D773"/>
    <mergeCell ref="C774:C776"/>
    <mergeCell ref="A900:A934"/>
    <mergeCell ref="B900:C903"/>
    <mergeCell ref="B904:B934"/>
    <mergeCell ref="C904:C908"/>
    <mergeCell ref="C909:C915"/>
    <mergeCell ref="C916:C925"/>
    <mergeCell ref="C928:C934"/>
    <mergeCell ref="C849:C851"/>
    <mergeCell ref="A852:A899"/>
    <mergeCell ref="B852:B861"/>
    <mergeCell ref="C852:C855"/>
    <mergeCell ref="C856:C861"/>
    <mergeCell ref="B862:B899"/>
    <mergeCell ref="C862:C865"/>
    <mergeCell ref="C866:C878"/>
    <mergeCell ref="C879:C880"/>
    <mergeCell ref="C881:C887"/>
    <mergeCell ref="B777:B851"/>
    <mergeCell ref="C777:C796"/>
    <mergeCell ref="D932:D933"/>
    <mergeCell ref="D744:D746"/>
    <mergeCell ref="D747:D749"/>
    <mergeCell ref="D750:D752"/>
    <mergeCell ref="D753:D755"/>
    <mergeCell ref="D756:D758"/>
    <mergeCell ref="D759:D761"/>
    <mergeCell ref="A725:A851"/>
    <mergeCell ref="B725:B776"/>
    <mergeCell ref="C725:C733"/>
    <mergeCell ref="D725:D727"/>
    <mergeCell ref="D728:D730"/>
    <mergeCell ref="D731:D733"/>
    <mergeCell ref="C734:C770"/>
    <mergeCell ref="D734:D736"/>
    <mergeCell ref="D737:D739"/>
    <mergeCell ref="D740:D742"/>
    <mergeCell ref="D789:D792"/>
    <mergeCell ref="D793:D796"/>
    <mergeCell ref="C797:C844"/>
    <mergeCell ref="D797:D800"/>
    <mergeCell ref="D801:D804"/>
    <mergeCell ref="D762:D764"/>
    <mergeCell ref="D765:D767"/>
    <mergeCell ref="D768:D770"/>
    <mergeCell ref="D654:D657"/>
    <mergeCell ref="D658:D661"/>
    <mergeCell ref="D698:D701"/>
    <mergeCell ref="D702:D705"/>
    <mergeCell ref="D706:D709"/>
    <mergeCell ref="D710:D713"/>
    <mergeCell ref="C718:C723"/>
    <mergeCell ref="D718:D719"/>
    <mergeCell ref="D720:D721"/>
    <mergeCell ref="D722:D723"/>
    <mergeCell ref="D662:D665"/>
    <mergeCell ref="D666:D669"/>
    <mergeCell ref="D670:D673"/>
    <mergeCell ref="D674:D677"/>
    <mergeCell ref="C678:C713"/>
    <mergeCell ref="D678:D681"/>
    <mergeCell ref="D682:D685"/>
    <mergeCell ref="D686:D689"/>
    <mergeCell ref="D690:D693"/>
    <mergeCell ref="D694:D697"/>
    <mergeCell ref="C580:D586"/>
    <mergeCell ref="B587:D589"/>
    <mergeCell ref="B590:B597"/>
    <mergeCell ref="C590:C597"/>
    <mergeCell ref="D590:D593"/>
    <mergeCell ref="D594:D597"/>
    <mergeCell ref="A598:A724"/>
    <mergeCell ref="B598:B724"/>
    <mergeCell ref="C598:C629"/>
    <mergeCell ref="D598:D601"/>
    <mergeCell ref="D602:D605"/>
    <mergeCell ref="D606:D609"/>
    <mergeCell ref="D610:D613"/>
    <mergeCell ref="D614:D617"/>
    <mergeCell ref="D618:D621"/>
    <mergeCell ref="D622:D625"/>
    <mergeCell ref="D626:D629"/>
    <mergeCell ref="C630:C677"/>
    <mergeCell ref="D630:D633"/>
    <mergeCell ref="D634:D637"/>
    <mergeCell ref="D638:D641"/>
    <mergeCell ref="D642:D645"/>
    <mergeCell ref="D646:D649"/>
    <mergeCell ref="D650:D653"/>
    <mergeCell ref="D517:D523"/>
    <mergeCell ref="D524:D530"/>
    <mergeCell ref="D531:D537"/>
    <mergeCell ref="D538:D544"/>
    <mergeCell ref="D545:D551"/>
    <mergeCell ref="D552:D558"/>
    <mergeCell ref="D559:D565"/>
    <mergeCell ref="D566:D572"/>
    <mergeCell ref="D573:D579"/>
    <mergeCell ref="C408:C414"/>
    <mergeCell ref="D408:D414"/>
    <mergeCell ref="A415:A597"/>
    <mergeCell ref="B415:B474"/>
    <mergeCell ref="C415:C430"/>
    <mergeCell ref="D415:D418"/>
    <mergeCell ref="D419:D422"/>
    <mergeCell ref="D423:D426"/>
    <mergeCell ref="D427:D430"/>
    <mergeCell ref="C431:C470"/>
    <mergeCell ref="A271:A414"/>
    <mergeCell ref="D455:D458"/>
    <mergeCell ref="D459:D462"/>
    <mergeCell ref="D463:D466"/>
    <mergeCell ref="D467:D470"/>
    <mergeCell ref="B475:B586"/>
    <mergeCell ref="C475:C502"/>
    <mergeCell ref="D475:D481"/>
    <mergeCell ref="D482:D488"/>
    <mergeCell ref="D489:D495"/>
    <mergeCell ref="D496:D502"/>
    <mergeCell ref="C503:C572"/>
    <mergeCell ref="D503:D509"/>
    <mergeCell ref="D510:D516"/>
    <mergeCell ref="D352:D358"/>
    <mergeCell ref="D359:D365"/>
    <mergeCell ref="D366:D372"/>
    <mergeCell ref="D431:D434"/>
    <mergeCell ref="D435:D438"/>
    <mergeCell ref="D439:D442"/>
    <mergeCell ref="D443:D446"/>
    <mergeCell ref="D447:D450"/>
    <mergeCell ref="D451:D454"/>
    <mergeCell ref="D285:D291"/>
    <mergeCell ref="D292:D298"/>
    <mergeCell ref="D300:D306"/>
    <mergeCell ref="D308:D314"/>
    <mergeCell ref="D316:D322"/>
    <mergeCell ref="D324:D330"/>
    <mergeCell ref="B234:B270"/>
    <mergeCell ref="C234:C270"/>
    <mergeCell ref="D245:D252"/>
    <mergeCell ref="D253:D260"/>
    <mergeCell ref="B271:B414"/>
    <mergeCell ref="C271:C284"/>
    <mergeCell ref="D271:D277"/>
    <mergeCell ref="D278:D284"/>
    <mergeCell ref="C285:C372"/>
    <mergeCell ref="C373:C407"/>
    <mergeCell ref="D373:D379"/>
    <mergeCell ref="D380:D386"/>
    <mergeCell ref="D387:D393"/>
    <mergeCell ref="D394:D400"/>
    <mergeCell ref="D401:D407"/>
    <mergeCell ref="D331:D337"/>
    <mergeCell ref="D338:D344"/>
    <mergeCell ref="D345:D351"/>
    <mergeCell ref="B163:C169"/>
    <mergeCell ref="A170:A270"/>
    <mergeCell ref="B170:B203"/>
    <mergeCell ref="C170:C187"/>
    <mergeCell ref="D170:D172"/>
    <mergeCell ref="D173:D175"/>
    <mergeCell ref="D176:D178"/>
    <mergeCell ref="D179:D181"/>
    <mergeCell ref="C188:C202"/>
    <mergeCell ref="A128:A169"/>
    <mergeCell ref="B220:B228"/>
    <mergeCell ref="C220:C223"/>
    <mergeCell ref="C224:C227"/>
    <mergeCell ref="B229:C230"/>
    <mergeCell ref="B231:B233"/>
    <mergeCell ref="C231:C232"/>
    <mergeCell ref="B204:B205"/>
    <mergeCell ref="C204:C205"/>
    <mergeCell ref="B206:B218"/>
    <mergeCell ref="C206:C212"/>
    <mergeCell ref="C213:C217"/>
    <mergeCell ref="B219:C219"/>
    <mergeCell ref="B146:B148"/>
    <mergeCell ref="C146:C148"/>
    <mergeCell ref="B149:B158"/>
    <mergeCell ref="C149:C158"/>
    <mergeCell ref="B161:C161"/>
    <mergeCell ref="B162:C162"/>
    <mergeCell ref="B119:C121"/>
    <mergeCell ref="D119:D121"/>
    <mergeCell ref="B122:B127"/>
    <mergeCell ref="C122:C124"/>
    <mergeCell ref="C125:C127"/>
    <mergeCell ref="B128:B142"/>
    <mergeCell ref="C128:C142"/>
    <mergeCell ref="B143:B145"/>
    <mergeCell ref="C143:C145"/>
    <mergeCell ref="D162:E162"/>
    <mergeCell ref="B104:B118"/>
    <mergeCell ref="C104:C118"/>
    <mergeCell ref="D104:D106"/>
    <mergeCell ref="D107:D109"/>
    <mergeCell ref="D110:D112"/>
    <mergeCell ref="D113:D115"/>
    <mergeCell ref="D116:D118"/>
    <mergeCell ref="D86:D88"/>
    <mergeCell ref="C89:C97"/>
    <mergeCell ref="D89:D91"/>
    <mergeCell ref="D92:D94"/>
    <mergeCell ref="D95:D97"/>
    <mergeCell ref="C98:C103"/>
    <mergeCell ref="D98:D100"/>
    <mergeCell ref="D101:D103"/>
    <mergeCell ref="D44:D46"/>
    <mergeCell ref="D47:D49"/>
    <mergeCell ref="C68:C70"/>
    <mergeCell ref="D68:D70"/>
    <mergeCell ref="B71:B103"/>
    <mergeCell ref="C71:C85"/>
    <mergeCell ref="D71:D73"/>
    <mergeCell ref="D74:D76"/>
    <mergeCell ref="D77:D79"/>
    <mergeCell ref="D80:D82"/>
    <mergeCell ref="D83:D85"/>
    <mergeCell ref="C86:C88"/>
    <mergeCell ref="A11:A127"/>
    <mergeCell ref="B11:B13"/>
    <mergeCell ref="C11:C13"/>
    <mergeCell ref="D11:D13"/>
    <mergeCell ref="B14:B70"/>
    <mergeCell ref="C14:C31"/>
    <mergeCell ref="D14:D16"/>
    <mergeCell ref="D17:D19"/>
    <mergeCell ref="D20:D22"/>
    <mergeCell ref="D23:D25"/>
    <mergeCell ref="C50:C67"/>
    <mergeCell ref="D50:D52"/>
    <mergeCell ref="D53:D55"/>
    <mergeCell ref="D56:D58"/>
    <mergeCell ref="D59:D61"/>
    <mergeCell ref="D62:D64"/>
    <mergeCell ref="D65:D67"/>
    <mergeCell ref="D26:D28"/>
    <mergeCell ref="D29:D31"/>
    <mergeCell ref="C32:C49"/>
    <mergeCell ref="D32:D34"/>
    <mergeCell ref="D35:D37"/>
    <mergeCell ref="D38:D40"/>
    <mergeCell ref="D41:D43"/>
    <mergeCell ref="G1:H1"/>
    <mergeCell ref="I1:J1"/>
    <mergeCell ref="K1:K2"/>
    <mergeCell ref="A3:A10"/>
    <mergeCell ref="B3:B5"/>
    <mergeCell ref="C3:C5"/>
    <mergeCell ref="B6:B10"/>
    <mergeCell ref="C6:C10"/>
    <mergeCell ref="A1:C1"/>
    <mergeCell ref="D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4AB75-ECE9-4ACB-996B-FD6DE5FBC4FA}">
  <sheetPr>
    <tabColor rgb="FF0070C0"/>
  </sheetPr>
  <dimension ref="A1:P30"/>
  <sheetViews>
    <sheetView zoomScaleNormal="100" workbookViewId="0">
      <pane xSplit="4" ySplit="3" topLeftCell="G4" activePane="bottomRight" state="frozen"/>
      <selection activeCell="D22" sqref="D22"/>
      <selection pane="topRight" activeCell="D22" sqref="D22"/>
      <selection pane="bottomLeft" activeCell="D22" sqref="D22"/>
      <selection pane="bottomRight" activeCell="D22" sqref="D22"/>
    </sheetView>
  </sheetViews>
  <sheetFormatPr baseColWidth="10" defaultColWidth="0" defaultRowHeight="10.5" outlineLevelCol="1" x14ac:dyDescent="0.25"/>
  <cols>
    <col min="1" max="3" width="16.7265625" style="51" customWidth="1"/>
    <col min="4" max="4" width="60.7265625" style="51" customWidth="1"/>
    <col min="5" max="6" width="10.7265625" style="51" customWidth="1" outlineLevel="1"/>
    <col min="7" max="7" width="90.7265625" style="51" customWidth="1" outlineLevel="1"/>
    <col min="8" max="8" width="2.7265625" style="51" customWidth="1"/>
    <col min="9" max="12" width="6.54296875" style="51" customWidth="1"/>
    <col min="13" max="13" width="2.7265625" style="51" customWidth="1"/>
    <col min="14" max="14" width="24.54296875" style="51" customWidth="1"/>
    <col min="15" max="15" width="2.7265625" style="51" customWidth="1"/>
    <col min="16" max="16" width="1.54296875" style="51" customWidth="1"/>
    <col min="17" max="16384" width="0" style="51" hidden="1"/>
  </cols>
  <sheetData>
    <row r="1" spans="1:16" s="4402" customFormat="1" ht="18" customHeight="1" x14ac:dyDescent="0.4">
      <c r="A1" s="4932" t="s">
        <v>2003</v>
      </c>
      <c r="B1" s="4933"/>
      <c r="C1" s="4933"/>
      <c r="D1" s="4933"/>
      <c r="E1" s="4933"/>
      <c r="F1" s="4933"/>
      <c r="G1" s="4934"/>
      <c r="H1" s="4400"/>
      <c r="I1" s="373"/>
      <c r="J1" s="334"/>
      <c r="K1" s="334"/>
      <c r="L1" s="335"/>
      <c r="M1" s="4401"/>
      <c r="N1" s="379"/>
      <c r="O1" s="4401"/>
      <c r="P1" s="4401"/>
    </row>
    <row r="2" spans="1:16" s="4333" customFormat="1" ht="18" customHeight="1" thickBot="1" x14ac:dyDescent="0.35">
      <c r="A2" s="370" t="s">
        <v>1</v>
      </c>
      <c r="B2" s="371" t="s">
        <v>2</v>
      </c>
      <c r="C2" s="371" t="s">
        <v>3</v>
      </c>
      <c r="D2" s="423" t="s">
        <v>4</v>
      </c>
      <c r="E2" s="4460" t="s">
        <v>5</v>
      </c>
      <c r="F2" s="375" t="s">
        <v>6</v>
      </c>
      <c r="G2" s="376" t="s">
        <v>7</v>
      </c>
      <c r="H2" s="4403"/>
      <c r="I2" s="601" t="s">
        <v>8</v>
      </c>
      <c r="J2" s="601" t="s">
        <v>9</v>
      </c>
      <c r="K2" s="601" t="s">
        <v>10</v>
      </c>
      <c r="L2" s="602" t="s">
        <v>11</v>
      </c>
      <c r="M2" s="4404"/>
      <c r="N2" s="380" t="s">
        <v>12</v>
      </c>
      <c r="O2" s="4404"/>
      <c r="P2" s="4404"/>
    </row>
    <row r="3" spans="1:16" s="1" customFormat="1" ht="15" customHeight="1" thickTop="1" x14ac:dyDescent="0.35">
      <c r="A3" s="69"/>
      <c r="B3" s="69"/>
      <c r="C3" s="69"/>
      <c r="E3" s="42"/>
    </row>
    <row r="4" spans="1:16" s="1" customFormat="1" ht="18" customHeight="1" thickBot="1" x14ac:dyDescent="0.4">
      <c r="A4" s="4935" t="s">
        <v>13</v>
      </c>
      <c r="B4" s="4938"/>
      <c r="C4" s="4938" t="s">
        <v>14</v>
      </c>
      <c r="D4" s="4518" t="s">
        <v>15</v>
      </c>
      <c r="E4" s="4532"/>
      <c r="F4" s="4520" t="s">
        <v>16</v>
      </c>
      <c r="G4" s="4521" t="s">
        <v>2004</v>
      </c>
      <c r="I4" s="4533"/>
      <c r="J4" s="4534"/>
      <c r="K4" s="4534"/>
      <c r="L4" s="4535"/>
      <c r="N4" s="4536"/>
    </row>
    <row r="5" spans="1:16" s="1" customFormat="1" ht="18" customHeight="1" x14ac:dyDescent="0.35">
      <c r="A5" s="4936"/>
      <c r="B5" s="4939"/>
      <c r="C5" s="4939"/>
      <c r="D5" s="4537" t="s">
        <v>18</v>
      </c>
      <c r="E5" s="4563"/>
      <c r="F5" s="1248" t="s">
        <v>16</v>
      </c>
      <c r="G5" s="4539" t="s">
        <v>4528</v>
      </c>
      <c r="I5" s="4357"/>
      <c r="J5" s="4356"/>
      <c r="K5" s="4356"/>
      <c r="L5" s="4358"/>
      <c r="N5" s="4359"/>
    </row>
    <row r="6" spans="1:16" s="1" customFormat="1" ht="18" customHeight="1" thickBot="1" x14ac:dyDescent="0.4">
      <c r="A6" s="4936"/>
      <c r="B6" s="4939"/>
      <c r="C6" s="4939"/>
      <c r="D6" s="4540" t="s">
        <v>20</v>
      </c>
      <c r="E6" s="4541"/>
      <c r="F6" s="1244" t="s">
        <v>21</v>
      </c>
      <c r="G6" s="4542" t="s">
        <v>4529</v>
      </c>
      <c r="I6" s="4369"/>
      <c r="J6" s="4368"/>
      <c r="K6" s="4368"/>
      <c r="L6" s="4370"/>
      <c r="N6" s="4371"/>
    </row>
    <row r="7" spans="1:16" s="1" customFormat="1" ht="18" customHeight="1" x14ac:dyDescent="0.35">
      <c r="A7" s="4936"/>
      <c r="B7" s="4939"/>
      <c r="C7" s="4939"/>
      <c r="D7" s="4562" t="s">
        <v>2005</v>
      </c>
      <c r="E7" s="4563"/>
      <c r="F7" s="1248" t="s">
        <v>16</v>
      </c>
      <c r="G7" s="4539" t="s">
        <v>2006</v>
      </c>
      <c r="I7" s="4357"/>
      <c r="J7" s="4356"/>
      <c r="K7" s="4356"/>
      <c r="L7" s="4358"/>
      <c r="N7" s="4359"/>
    </row>
    <row r="8" spans="1:16" s="1" customFormat="1" ht="18" customHeight="1" thickBot="1" x14ac:dyDescent="0.4">
      <c r="A8" s="4936"/>
      <c r="B8" s="4939"/>
      <c r="C8" s="4939"/>
      <c r="D8" s="4455" t="s">
        <v>25</v>
      </c>
      <c r="E8" s="4397"/>
      <c r="F8" s="1243" t="s">
        <v>21</v>
      </c>
      <c r="G8" s="1239" t="s">
        <v>2007</v>
      </c>
      <c r="I8" s="4353"/>
      <c r="J8" s="4352"/>
      <c r="K8" s="4352"/>
      <c r="L8" s="4354"/>
      <c r="N8" s="4355"/>
    </row>
    <row r="9" spans="1:16" s="1" customFormat="1" ht="18" customHeight="1" x14ac:dyDescent="0.35">
      <c r="A9" s="4936"/>
      <c r="B9" s="4939"/>
      <c r="C9" s="4939"/>
      <c r="D9" s="4562" t="s">
        <v>27</v>
      </c>
      <c r="E9" s="4563"/>
      <c r="F9" s="1248" t="s">
        <v>16</v>
      </c>
      <c r="G9" s="4564" t="s">
        <v>2008</v>
      </c>
      <c r="I9" s="4357"/>
      <c r="J9" s="4356"/>
      <c r="K9" s="4356"/>
      <c r="L9" s="4358"/>
      <c r="N9" s="4359"/>
    </row>
    <row r="10" spans="1:16" s="1" customFormat="1" ht="18" customHeight="1" thickBot="1" x14ac:dyDescent="0.4">
      <c r="A10" s="4936"/>
      <c r="B10" s="4939"/>
      <c r="C10" s="4939"/>
      <c r="D10" s="4459" t="s">
        <v>29</v>
      </c>
      <c r="E10" s="4399"/>
      <c r="F10" s="1246" t="s">
        <v>21</v>
      </c>
      <c r="G10" s="4565" t="s">
        <v>2009</v>
      </c>
      <c r="I10" s="4373"/>
      <c r="J10" s="4372"/>
      <c r="K10" s="4372"/>
      <c r="L10" s="4374"/>
      <c r="N10" s="4375"/>
    </row>
    <row r="11" spans="1:16" s="1" customFormat="1" ht="18" customHeight="1" thickTop="1" x14ac:dyDescent="0.35">
      <c r="A11" s="4936"/>
      <c r="B11" s="4939"/>
      <c r="C11" s="4941" t="s">
        <v>31</v>
      </c>
      <c r="D11" s="4467" t="s">
        <v>2010</v>
      </c>
      <c r="E11" s="4468"/>
      <c r="F11" s="4469" t="s">
        <v>16</v>
      </c>
      <c r="G11" s="4494">
        <v>180</v>
      </c>
      <c r="I11" s="4475"/>
      <c r="J11" s="4476"/>
      <c r="K11" s="4476"/>
      <c r="L11" s="4477"/>
      <c r="N11" s="4481"/>
    </row>
    <row r="12" spans="1:16" s="1" customFormat="1" ht="18" customHeight="1" thickBot="1" x14ac:dyDescent="0.4">
      <c r="A12" s="4936"/>
      <c r="B12" s="4939"/>
      <c r="C12" s="4939"/>
      <c r="D12" s="4455" t="s">
        <v>34</v>
      </c>
      <c r="E12" s="4397"/>
      <c r="F12" s="1243" t="s">
        <v>21</v>
      </c>
      <c r="G12" s="1239" t="s">
        <v>2011</v>
      </c>
      <c r="I12" s="4353"/>
      <c r="J12" s="4352"/>
      <c r="K12" s="4352"/>
      <c r="L12" s="4354"/>
      <c r="N12" s="4355"/>
    </row>
    <row r="13" spans="1:16" s="1" customFormat="1" ht="18" customHeight="1" x14ac:dyDescent="0.35">
      <c r="A13" s="4936"/>
      <c r="B13" s="4939"/>
      <c r="C13" s="4939"/>
      <c r="D13" s="4453" t="s">
        <v>2012</v>
      </c>
      <c r="E13" s="4398"/>
      <c r="F13" s="1245" t="s">
        <v>16</v>
      </c>
      <c r="G13" s="1240" t="s">
        <v>2013</v>
      </c>
      <c r="I13" s="4365"/>
      <c r="J13" s="4364"/>
      <c r="K13" s="4364"/>
      <c r="L13" s="4366"/>
      <c r="N13" s="4367"/>
    </row>
    <row r="14" spans="1:16" s="1" customFormat="1" ht="18" hidden="1" customHeight="1" x14ac:dyDescent="0.35">
      <c r="A14" s="4936"/>
      <c r="B14" s="4939"/>
      <c r="C14" s="4939"/>
      <c r="D14" s="4457" t="s">
        <v>2014</v>
      </c>
      <c r="E14" s="4461"/>
      <c r="F14" s="1247" t="s">
        <v>16</v>
      </c>
      <c r="G14" s="1238"/>
      <c r="I14" s="4345"/>
      <c r="J14" s="4344"/>
      <c r="K14" s="4344"/>
      <c r="L14" s="4346"/>
      <c r="N14" s="4347"/>
    </row>
    <row r="15" spans="1:16" s="1" customFormat="1" ht="18" hidden="1" customHeight="1" x14ac:dyDescent="0.35">
      <c r="A15" s="4936"/>
      <c r="B15" s="4939"/>
      <c r="C15" s="4939"/>
      <c r="D15" s="4458" t="s">
        <v>2015</v>
      </c>
      <c r="E15" s="4461"/>
      <c r="F15" s="1247" t="s">
        <v>16</v>
      </c>
      <c r="G15" s="1238"/>
      <c r="I15" s="4345"/>
      <c r="J15" s="4344"/>
      <c r="K15" s="4344"/>
      <c r="L15" s="4346"/>
      <c r="N15" s="4347"/>
    </row>
    <row r="16" spans="1:16" s="1" customFormat="1" ht="18" customHeight="1" x14ac:dyDescent="0.35">
      <c r="A16" s="4936"/>
      <c r="B16" s="4939"/>
      <c r="C16" s="4939"/>
      <c r="D16" s="4451" t="s">
        <v>42</v>
      </c>
      <c r="E16" s="4461"/>
      <c r="F16" s="1247" t="s">
        <v>16</v>
      </c>
      <c r="G16" s="1238" t="s">
        <v>2016</v>
      </c>
      <c r="I16" s="4345"/>
      <c r="J16" s="4344"/>
      <c r="K16" s="4344"/>
      <c r="L16" s="4346"/>
      <c r="N16" s="4347"/>
    </row>
    <row r="17" spans="1:14" s="1" customFormat="1" ht="18" customHeight="1" thickBot="1" x14ac:dyDescent="0.4">
      <c r="A17" s="4936"/>
      <c r="B17" s="4939"/>
      <c r="C17" s="4939"/>
      <c r="D17" s="4455" t="s">
        <v>44</v>
      </c>
      <c r="E17" s="4397"/>
      <c r="F17" s="1243" t="s">
        <v>16</v>
      </c>
      <c r="G17" s="1239" t="s">
        <v>2017</v>
      </c>
      <c r="I17" s="4353"/>
      <c r="J17" s="4352"/>
      <c r="K17" s="4352"/>
      <c r="L17" s="4354"/>
      <c r="N17" s="4355"/>
    </row>
    <row r="18" spans="1:14" s="1" customFormat="1" ht="18" hidden="1" customHeight="1" x14ac:dyDescent="0.35">
      <c r="A18" s="4936"/>
      <c r="B18" s="4939"/>
      <c r="C18" s="4939"/>
      <c r="D18" s="4456" t="s">
        <v>46</v>
      </c>
      <c r="E18" s="4463"/>
      <c r="F18" s="4414" t="s">
        <v>16</v>
      </c>
      <c r="G18" s="4415" t="s">
        <v>47</v>
      </c>
      <c r="I18" s="4416"/>
      <c r="J18" s="4413"/>
      <c r="K18" s="4413"/>
      <c r="L18" s="4417"/>
      <c r="N18" s="4418"/>
    </row>
    <row r="19" spans="1:14" s="1" customFormat="1" ht="18" hidden="1" customHeight="1" thickBot="1" x14ac:dyDescent="0.4">
      <c r="A19" s="4936"/>
      <c r="B19" s="4939"/>
      <c r="C19" s="4940"/>
      <c r="D19" s="4471" t="s">
        <v>48</v>
      </c>
      <c r="E19" s="4472"/>
      <c r="F19" s="4473" t="s">
        <v>16</v>
      </c>
      <c r="G19" s="4495" t="s">
        <v>49</v>
      </c>
      <c r="I19" s="4478"/>
      <c r="J19" s="4479"/>
      <c r="K19" s="4479"/>
      <c r="L19" s="4480"/>
      <c r="N19" s="4482"/>
    </row>
    <row r="20" spans="1:14" s="1" customFormat="1" ht="18" customHeight="1" thickTop="1" x14ac:dyDescent="0.35">
      <c r="A20" s="4936"/>
      <c r="B20" s="4939"/>
      <c r="C20" s="4942" t="s">
        <v>50</v>
      </c>
      <c r="D20" s="4518" t="s">
        <v>50</v>
      </c>
      <c r="E20" s="4532"/>
      <c r="F20" s="4520" t="s">
        <v>16</v>
      </c>
      <c r="G20" s="4521" t="s">
        <v>4530</v>
      </c>
      <c r="I20" s="4533"/>
      <c r="J20" s="4534"/>
      <c r="K20" s="4534"/>
      <c r="L20" s="4535"/>
      <c r="N20" s="4536"/>
    </row>
    <row r="21" spans="1:14" s="1" customFormat="1" ht="18" customHeight="1" thickBot="1" x14ac:dyDescent="0.4">
      <c r="A21" s="4936"/>
      <c r="B21" s="4939"/>
      <c r="C21" s="4944"/>
      <c r="D21" s="4471" t="s">
        <v>2018</v>
      </c>
      <c r="E21" s="4472"/>
      <c r="F21" s="4473" t="s">
        <v>16</v>
      </c>
      <c r="G21" s="4530">
        <v>195</v>
      </c>
      <c r="I21" s="4478"/>
      <c r="J21" s="4479"/>
      <c r="K21" s="4479"/>
      <c r="L21" s="4480"/>
      <c r="N21" s="4482"/>
    </row>
    <row r="22" spans="1:14" s="1" customFormat="1" ht="18" hidden="1" customHeight="1" thickTop="1" x14ac:dyDescent="0.35">
      <c r="A22" s="4936"/>
      <c r="B22" s="4939"/>
      <c r="C22" s="4939" t="s">
        <v>56</v>
      </c>
      <c r="D22" s="4453" t="s">
        <v>57</v>
      </c>
      <c r="E22" s="4398"/>
      <c r="F22" s="1245" t="s">
        <v>16</v>
      </c>
      <c r="G22" s="1240" t="s">
        <v>2019</v>
      </c>
      <c r="I22" s="4365"/>
      <c r="J22" s="4364"/>
      <c r="K22" s="4364"/>
      <c r="L22" s="4366"/>
      <c r="N22" s="4367"/>
    </row>
    <row r="23" spans="1:14" s="1" customFormat="1" ht="18" hidden="1" customHeight="1" thickBot="1" x14ac:dyDescent="0.4">
      <c r="A23" s="4936"/>
      <c r="B23" s="4939"/>
      <c r="C23" s="4940"/>
      <c r="D23" s="4483" t="s">
        <v>59</v>
      </c>
      <c r="E23" s="4484"/>
      <c r="F23" s="4485" t="s">
        <v>16</v>
      </c>
      <c r="G23" s="4496" t="s">
        <v>2020</v>
      </c>
      <c r="I23" s="4487"/>
      <c r="J23" s="4488"/>
      <c r="K23" s="4488"/>
      <c r="L23" s="4489"/>
      <c r="N23" s="4490"/>
    </row>
    <row r="24" spans="1:14" s="1" customFormat="1" ht="18" customHeight="1" thickTop="1" x14ac:dyDescent="0.35">
      <c r="A24" s="4936"/>
      <c r="B24" s="4939"/>
      <c r="C24" s="4939" t="s">
        <v>61</v>
      </c>
      <c r="D24" s="4453" t="s">
        <v>62</v>
      </c>
      <c r="E24" s="4398"/>
      <c r="F24" s="1245" t="s">
        <v>21</v>
      </c>
      <c r="G24" s="1240" t="s">
        <v>2021</v>
      </c>
      <c r="I24" s="4365"/>
      <c r="J24" s="4364"/>
      <c r="K24" s="4364"/>
      <c r="L24" s="4366"/>
      <c r="N24" s="4367"/>
    </row>
    <row r="25" spans="1:14" s="1" customFormat="1" ht="18" customHeight="1" thickBot="1" x14ac:dyDescent="0.4">
      <c r="A25" s="4936"/>
      <c r="B25" s="4939"/>
      <c r="C25" s="4939"/>
      <c r="D25" s="4455" t="s">
        <v>64</v>
      </c>
      <c r="E25" s="4397"/>
      <c r="F25" s="1243" t="s">
        <v>21</v>
      </c>
      <c r="G25" s="1239" t="s">
        <v>2022</v>
      </c>
      <c r="I25" s="4353"/>
      <c r="J25" s="4352"/>
      <c r="K25" s="4352"/>
      <c r="L25" s="4354"/>
      <c r="N25" s="4355"/>
    </row>
    <row r="26" spans="1:14" s="1" customFormat="1" ht="18" customHeight="1" x14ac:dyDescent="0.35">
      <c r="A26" s="4936"/>
      <c r="B26" s="4939"/>
      <c r="C26" s="4939"/>
      <c r="D26" s="4453" t="s">
        <v>66</v>
      </c>
      <c r="E26" s="4398"/>
      <c r="F26" s="1245" t="s">
        <v>21</v>
      </c>
      <c r="G26" s="1240" t="s">
        <v>4531</v>
      </c>
      <c r="I26" s="4365"/>
      <c r="J26" s="4364"/>
      <c r="K26" s="4364"/>
      <c r="L26" s="4366"/>
      <c r="N26" s="4367"/>
    </row>
    <row r="27" spans="1:14" s="1" customFormat="1" ht="18" customHeight="1" x14ac:dyDescent="0.35">
      <c r="A27" s="4936"/>
      <c r="B27" s="4939"/>
      <c r="C27" s="4939"/>
      <c r="D27" s="4450" t="s">
        <v>68</v>
      </c>
      <c r="E27" s="4394"/>
      <c r="F27" s="1242" t="s">
        <v>21</v>
      </c>
      <c r="G27" s="1237" t="s">
        <v>4532</v>
      </c>
      <c r="I27" s="4341"/>
      <c r="J27" s="4340"/>
      <c r="K27" s="4340"/>
      <c r="L27" s="4342"/>
      <c r="N27" s="4343"/>
    </row>
    <row r="28" spans="1:14" s="1" customFormat="1" ht="18" customHeight="1" thickBot="1" x14ac:dyDescent="0.4">
      <c r="A28" s="4937"/>
      <c r="B28" s="4940"/>
      <c r="C28" s="4940"/>
      <c r="D28" s="4459" t="s">
        <v>70</v>
      </c>
      <c r="E28" s="4399"/>
      <c r="F28" s="1246" t="s">
        <v>21</v>
      </c>
      <c r="G28" s="1241" t="s">
        <v>71</v>
      </c>
      <c r="I28" s="4373"/>
      <c r="J28" s="4372"/>
      <c r="K28" s="4372"/>
      <c r="L28" s="4374"/>
      <c r="N28" s="4375"/>
    </row>
    <row r="29" spans="1:14" ht="18" customHeight="1" thickTop="1" x14ac:dyDescent="0.25">
      <c r="A29" s="43"/>
      <c r="B29" s="43"/>
      <c r="C29" s="43"/>
      <c r="D29" s="44"/>
      <c r="E29" s="45"/>
      <c r="F29" s="44"/>
      <c r="G29" s="44"/>
      <c r="I29" s="44"/>
      <c r="J29" s="44"/>
      <c r="K29" s="44"/>
      <c r="L29" s="44"/>
      <c r="N29" s="44"/>
    </row>
    <row r="30" spans="1:14" ht="18" customHeight="1" x14ac:dyDescent="0.25">
      <c r="A30" s="43"/>
      <c r="B30" s="43"/>
      <c r="C30" s="43"/>
      <c r="D30" s="44"/>
      <c r="E30" s="45"/>
      <c r="F30" s="44"/>
      <c r="G30" s="44"/>
      <c r="I30" s="44"/>
      <c r="J30" s="44"/>
      <c r="K30" s="44"/>
      <c r="L30" s="44"/>
      <c r="N30" s="44"/>
    </row>
  </sheetData>
  <mergeCells count="10">
    <mergeCell ref="A1:G1"/>
    <mergeCell ref="A4:A28"/>
    <mergeCell ref="B4:B10"/>
    <mergeCell ref="C4:C10"/>
    <mergeCell ref="B11:B23"/>
    <mergeCell ref="B24:B28"/>
    <mergeCell ref="C24:C28"/>
    <mergeCell ref="C11:C19"/>
    <mergeCell ref="C22:C23"/>
    <mergeCell ref="C20:C2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58177-18FF-4965-9B72-7E67A441B0C0}">
  <sheetPr>
    <tabColor rgb="FF0070C0"/>
  </sheetPr>
  <dimension ref="A1:Q298"/>
  <sheetViews>
    <sheetView zoomScaleNormal="100" workbookViewId="0">
      <pane xSplit="4" ySplit="3" topLeftCell="G4" activePane="bottomRight" state="frozen"/>
      <selection activeCell="D22" sqref="D22"/>
      <selection pane="topRight" activeCell="D22" sqref="D22"/>
      <selection pane="bottomLeft" activeCell="D22" sqref="D22"/>
      <selection pane="bottomRight" activeCell="D22" sqref="D22"/>
    </sheetView>
  </sheetViews>
  <sheetFormatPr baseColWidth="10" defaultColWidth="0" defaultRowHeight="18" customHeight="1" zeroHeight="1" outlineLevelRow="1" outlineLevelCol="1" x14ac:dyDescent="0.25"/>
  <cols>
    <col min="1" max="3" width="16.7265625" style="43" customWidth="1"/>
    <col min="4" max="4" width="60.7265625" style="44" customWidth="1"/>
    <col min="5" max="5" width="10.7265625" style="45" customWidth="1" outlineLevel="1"/>
    <col min="6" max="6" width="10.7265625" style="44" customWidth="1" outlineLevel="1"/>
    <col min="7" max="7" width="90.7265625" style="44" customWidth="1" outlineLevel="1"/>
    <col min="8" max="8" width="2.7265625" style="51" customWidth="1"/>
    <col min="9" max="12" width="6.54296875" style="44" customWidth="1"/>
    <col min="13" max="13" width="2.7265625" style="51" customWidth="1"/>
    <col min="14" max="14" width="24.54296875" style="44" customWidth="1"/>
    <col min="15" max="15" width="2.7265625" style="51" customWidth="1"/>
    <col min="16" max="16" width="1.54296875" style="51" customWidth="1"/>
    <col min="17" max="17" width="0" style="51" hidden="1" customWidth="1"/>
    <col min="18" max="16384" width="10.81640625" style="51" hidden="1"/>
  </cols>
  <sheetData>
    <row r="1" spans="1:16" ht="18" customHeight="1" x14ac:dyDescent="0.25">
      <c r="A1" s="4932" t="s">
        <v>2003</v>
      </c>
      <c r="B1" s="4933"/>
      <c r="C1" s="4933"/>
      <c r="D1" s="4933"/>
      <c r="E1" s="4933"/>
      <c r="F1" s="4933"/>
      <c r="G1" s="4934"/>
      <c r="H1" s="631"/>
      <c r="I1" s="373"/>
      <c r="J1" s="334"/>
      <c r="K1" s="334"/>
      <c r="L1" s="335"/>
      <c r="M1" s="50"/>
      <c r="N1" s="379"/>
      <c r="O1" s="50"/>
      <c r="P1" s="50"/>
    </row>
    <row r="2" spans="1:16" ht="18" customHeight="1" thickBot="1" x14ac:dyDescent="0.3">
      <c r="A2" s="370" t="s">
        <v>1</v>
      </c>
      <c r="B2" s="371" t="s">
        <v>2</v>
      </c>
      <c r="C2" s="372" t="s">
        <v>3</v>
      </c>
      <c r="D2" s="582" t="s">
        <v>4</v>
      </c>
      <c r="E2" s="374" t="s">
        <v>5</v>
      </c>
      <c r="F2" s="375" t="s">
        <v>6</v>
      </c>
      <c r="G2" s="376" t="s">
        <v>7</v>
      </c>
      <c r="H2" s="631"/>
      <c r="I2" s="601" t="s">
        <v>8</v>
      </c>
      <c r="J2" s="601" t="s">
        <v>9</v>
      </c>
      <c r="K2" s="601" t="s">
        <v>10</v>
      </c>
      <c r="L2" s="602" t="s">
        <v>11</v>
      </c>
      <c r="M2" s="50"/>
      <c r="N2" s="380" t="s">
        <v>12</v>
      </c>
      <c r="O2" s="50"/>
      <c r="P2" s="50"/>
    </row>
    <row r="3" spans="1:16" s="1" customFormat="1" ht="15" customHeight="1" thickTop="1" x14ac:dyDescent="0.35">
      <c r="A3" s="69"/>
      <c r="B3" s="69"/>
      <c r="C3" s="69"/>
      <c r="E3" s="42"/>
    </row>
    <row r="4" spans="1:16" s="1" customFormat="1" ht="18" customHeight="1" x14ac:dyDescent="0.35">
      <c r="A4" s="4972" t="s">
        <v>72</v>
      </c>
      <c r="B4" s="4973"/>
      <c r="C4" s="381"/>
      <c r="D4" s="527"/>
      <c r="E4" s="528"/>
      <c r="F4" s="529"/>
      <c r="G4" s="530"/>
      <c r="H4" s="632"/>
      <c r="I4" s="894"/>
      <c r="J4" s="894"/>
      <c r="K4" s="894"/>
      <c r="L4" s="895"/>
      <c r="N4" s="896"/>
    </row>
    <row r="5" spans="1:16" s="1" customFormat="1" ht="18" customHeight="1" thickBot="1" x14ac:dyDescent="0.4">
      <c r="A5" s="4974"/>
      <c r="B5" s="4975"/>
      <c r="C5" s="1142" t="s">
        <v>73</v>
      </c>
      <c r="D5" s="425" t="s">
        <v>74</v>
      </c>
      <c r="E5" s="217"/>
      <c r="F5" s="228" t="s">
        <v>75</v>
      </c>
      <c r="G5" s="219"/>
      <c r="H5" s="632"/>
      <c r="I5" s="218"/>
      <c r="J5" s="218"/>
      <c r="K5" s="218"/>
      <c r="L5" s="387"/>
      <c r="N5" s="389"/>
    </row>
    <row r="6" spans="1:16" s="1" customFormat="1" ht="15" customHeight="1" thickTop="1" x14ac:dyDescent="0.35">
      <c r="A6" s="69"/>
      <c r="B6" s="69"/>
      <c r="C6" s="69"/>
      <c r="E6" s="42"/>
    </row>
    <row r="7" spans="1:16" ht="18" customHeight="1" x14ac:dyDescent="0.25">
      <c r="A7" s="4985" t="s">
        <v>76</v>
      </c>
      <c r="B7" s="4950" t="s">
        <v>77</v>
      </c>
      <c r="C7" s="4967" t="s">
        <v>78</v>
      </c>
      <c r="D7" s="439" t="s">
        <v>530</v>
      </c>
      <c r="E7" s="390"/>
      <c r="F7" s="391" t="s">
        <v>16</v>
      </c>
      <c r="G7" s="583" t="s">
        <v>2023</v>
      </c>
      <c r="H7" s="631"/>
      <c r="I7" s="603"/>
      <c r="J7" s="603"/>
      <c r="K7" s="603"/>
      <c r="L7" s="604"/>
      <c r="M7" s="50"/>
      <c r="N7" s="414"/>
      <c r="O7" s="50"/>
      <c r="P7" s="50"/>
    </row>
    <row r="8" spans="1:16" ht="18" customHeight="1" thickBot="1" x14ac:dyDescent="0.3">
      <c r="A8" s="4986"/>
      <c r="B8" s="4951"/>
      <c r="C8" s="4966"/>
      <c r="D8" s="196" t="s">
        <v>2024</v>
      </c>
      <c r="E8" s="283"/>
      <c r="F8" s="229" t="s">
        <v>21</v>
      </c>
      <c r="G8" s="554" t="str">
        <f>"["&amp;G7&amp;"]  /  ["&amp;G36&amp;"]"</f>
        <v>[044 - 048]  /  [110 - 112]</v>
      </c>
      <c r="H8" s="631"/>
      <c r="I8" s="284"/>
      <c r="J8" s="284"/>
      <c r="K8" s="284"/>
      <c r="L8" s="605"/>
      <c r="M8" s="50"/>
      <c r="N8" s="625"/>
      <c r="O8" s="50"/>
      <c r="P8" s="50"/>
    </row>
    <row r="9" spans="1:16" ht="18" customHeight="1" thickTop="1" x14ac:dyDescent="0.25">
      <c r="A9" s="4986"/>
      <c r="B9" s="4951"/>
      <c r="C9" s="4968" t="s">
        <v>82</v>
      </c>
      <c r="D9" s="982" t="s">
        <v>83</v>
      </c>
      <c r="E9" s="533"/>
      <c r="F9" s="983" t="s">
        <v>16</v>
      </c>
      <c r="G9" s="984" t="str">
        <f>"("&amp;G10&amp;" + "&amp;G11&amp;") - ("&amp;G12&amp;")"</f>
        <v>(010 + 014) - (012 + 016)</v>
      </c>
      <c r="H9" s="631"/>
      <c r="I9" s="899"/>
      <c r="J9" s="899"/>
      <c r="K9" s="899"/>
      <c r="L9" s="900"/>
      <c r="M9" s="50"/>
      <c r="N9" s="897"/>
      <c r="O9" s="50"/>
      <c r="P9" s="50"/>
    </row>
    <row r="10" spans="1:16" ht="18" customHeight="1" x14ac:dyDescent="0.25">
      <c r="A10" s="4986"/>
      <c r="B10" s="4951"/>
      <c r="C10" s="4968"/>
      <c r="D10" s="985" t="s">
        <v>84</v>
      </c>
      <c r="E10" s="537"/>
      <c r="F10" s="146" t="s">
        <v>16</v>
      </c>
      <c r="G10" s="986" t="s">
        <v>2025</v>
      </c>
      <c r="H10" s="631"/>
      <c r="I10" s="901"/>
      <c r="J10" s="901"/>
      <c r="K10" s="901"/>
      <c r="L10" s="902"/>
      <c r="M10" s="50"/>
      <c r="N10" s="112"/>
      <c r="O10" s="50"/>
      <c r="P10" s="50"/>
    </row>
    <row r="11" spans="1:16" ht="18" customHeight="1" x14ac:dyDescent="0.25">
      <c r="A11" s="4986"/>
      <c r="B11" s="4951"/>
      <c r="C11" s="4968"/>
      <c r="D11" s="985" t="s">
        <v>86</v>
      </c>
      <c r="E11" s="537"/>
      <c r="F11" s="146" t="s">
        <v>16</v>
      </c>
      <c r="G11" s="986" t="s">
        <v>2026</v>
      </c>
      <c r="H11" s="631"/>
      <c r="I11" s="901"/>
      <c r="J11" s="901"/>
      <c r="K11" s="901"/>
      <c r="L11" s="902"/>
      <c r="M11" s="50"/>
      <c r="N11" s="112"/>
      <c r="O11" s="50"/>
      <c r="P11" s="50"/>
    </row>
    <row r="12" spans="1:16" ht="18" customHeight="1" x14ac:dyDescent="0.25">
      <c r="A12" s="4986"/>
      <c r="B12" s="4951"/>
      <c r="C12" s="4968"/>
      <c r="D12" s="985" t="s">
        <v>88</v>
      </c>
      <c r="E12" s="537"/>
      <c r="F12" s="146" t="s">
        <v>16</v>
      </c>
      <c r="G12" s="986" t="s">
        <v>2027</v>
      </c>
      <c r="H12" s="631"/>
      <c r="I12" s="901"/>
      <c r="J12" s="901"/>
      <c r="K12" s="901"/>
      <c r="L12" s="902"/>
      <c r="M12" s="50"/>
      <c r="N12" s="112"/>
      <c r="O12" s="50"/>
      <c r="P12" s="50"/>
    </row>
    <row r="13" spans="1:16" ht="18" customHeight="1" x14ac:dyDescent="0.25">
      <c r="A13" s="4986"/>
      <c r="B13" s="4951"/>
      <c r="C13" s="4978" t="s">
        <v>90</v>
      </c>
      <c r="D13" s="987" t="s">
        <v>2028</v>
      </c>
      <c r="E13" s="540"/>
      <c r="F13" s="988" t="s">
        <v>16</v>
      </c>
      <c r="G13" s="989" t="s">
        <v>2029</v>
      </c>
      <c r="H13" s="631"/>
      <c r="I13" s="903"/>
      <c r="J13" s="903"/>
      <c r="K13" s="903"/>
      <c r="L13" s="904"/>
      <c r="M13" s="50"/>
      <c r="N13" s="898"/>
      <c r="O13" s="50"/>
      <c r="P13" s="50"/>
    </row>
    <row r="14" spans="1:16" ht="18" customHeight="1" x14ac:dyDescent="0.25">
      <c r="A14" s="4986"/>
      <c r="B14" s="4951"/>
      <c r="C14" s="4968"/>
      <c r="D14" s="985" t="s">
        <v>92</v>
      </c>
      <c r="E14" s="537"/>
      <c r="F14" s="146" t="s">
        <v>16</v>
      </c>
      <c r="G14" s="986">
        <v>426</v>
      </c>
      <c r="H14" s="631"/>
      <c r="I14" s="901"/>
      <c r="J14" s="901"/>
      <c r="K14" s="901"/>
      <c r="L14" s="902"/>
      <c r="M14" s="50"/>
      <c r="N14" s="977"/>
      <c r="O14" s="50"/>
      <c r="P14" s="50"/>
    </row>
    <row r="15" spans="1:16" ht="18" customHeight="1" x14ac:dyDescent="0.25">
      <c r="A15" s="4986"/>
      <c r="B15" s="4951"/>
      <c r="C15" s="4968"/>
      <c r="D15" s="985" t="s">
        <v>2030</v>
      </c>
      <c r="E15" s="537"/>
      <c r="F15" s="146" t="s">
        <v>16</v>
      </c>
      <c r="G15" s="986" t="s">
        <v>2031</v>
      </c>
      <c r="H15" s="631"/>
      <c r="I15" s="901"/>
      <c r="J15" s="901"/>
      <c r="K15" s="901"/>
      <c r="L15" s="902"/>
      <c r="M15" s="50"/>
      <c r="N15" s="112"/>
      <c r="O15" s="50"/>
      <c r="P15" s="50"/>
    </row>
    <row r="16" spans="1:16" ht="18" customHeight="1" x14ac:dyDescent="0.25">
      <c r="A16" s="4986"/>
      <c r="B16" s="4951"/>
      <c r="C16" s="4968"/>
      <c r="D16" s="990" t="s">
        <v>96</v>
      </c>
      <c r="E16" s="544"/>
      <c r="F16" s="149" t="s">
        <v>16</v>
      </c>
      <c r="G16" s="991" t="s">
        <v>2032</v>
      </c>
      <c r="H16" s="631"/>
      <c r="I16" s="905"/>
      <c r="J16" s="905"/>
      <c r="K16" s="905"/>
      <c r="L16" s="906"/>
      <c r="M16" s="50"/>
      <c r="N16" s="117"/>
      <c r="O16" s="50"/>
      <c r="P16" s="50"/>
    </row>
    <row r="17" spans="1:16" ht="18" customHeight="1" x14ac:dyDescent="0.25">
      <c r="A17" s="4986"/>
      <c r="B17" s="4951"/>
      <c r="C17" s="4978" t="s">
        <v>98</v>
      </c>
      <c r="D17" s="982" t="s">
        <v>99</v>
      </c>
      <c r="E17" s="533"/>
      <c r="F17" s="983" t="s">
        <v>16</v>
      </c>
      <c r="G17" s="984" t="s">
        <v>2033</v>
      </c>
      <c r="H17" s="631"/>
      <c r="I17" s="899"/>
      <c r="J17" s="899"/>
      <c r="K17" s="899"/>
      <c r="L17" s="900"/>
      <c r="M17" s="50"/>
      <c r="N17" s="897"/>
      <c r="O17" s="50"/>
      <c r="P17" s="50"/>
    </row>
    <row r="18" spans="1:16" ht="18" customHeight="1" x14ac:dyDescent="0.25">
      <c r="A18" s="4986"/>
      <c r="B18" s="4951"/>
      <c r="C18" s="4968"/>
      <c r="D18" s="985" t="s">
        <v>100</v>
      </c>
      <c r="E18" s="537"/>
      <c r="F18" s="146" t="s">
        <v>16</v>
      </c>
      <c r="G18" s="986" t="s">
        <v>2034</v>
      </c>
      <c r="H18" s="631"/>
      <c r="I18" s="901"/>
      <c r="J18" s="901"/>
      <c r="K18" s="901"/>
      <c r="L18" s="902"/>
      <c r="M18" s="50"/>
      <c r="N18" s="112"/>
      <c r="O18" s="50"/>
      <c r="P18" s="50"/>
    </row>
    <row r="19" spans="1:16" ht="18" customHeight="1" thickBot="1" x14ac:dyDescent="0.3">
      <c r="A19" s="4986"/>
      <c r="B19" s="4962"/>
      <c r="C19" s="4968"/>
      <c r="D19" s="985" t="s">
        <v>102</v>
      </c>
      <c r="E19" s="537"/>
      <c r="F19" s="146" t="s">
        <v>16</v>
      </c>
      <c r="G19" s="986" t="s">
        <v>2035</v>
      </c>
      <c r="H19" s="631"/>
      <c r="I19" s="901"/>
      <c r="J19" s="901"/>
      <c r="K19" s="901"/>
      <c r="L19" s="902"/>
      <c r="M19" s="50"/>
      <c r="N19" s="112"/>
      <c r="O19" s="50"/>
      <c r="P19" s="50"/>
    </row>
    <row r="20" spans="1:16" ht="18" customHeight="1" x14ac:dyDescent="0.25">
      <c r="A20" s="4986"/>
      <c r="B20" s="4961" t="s">
        <v>104</v>
      </c>
      <c r="C20" s="4965" t="s">
        <v>78</v>
      </c>
      <c r="D20" s="199" t="s">
        <v>2036</v>
      </c>
      <c r="E20" s="285"/>
      <c r="F20" s="230" t="s">
        <v>16</v>
      </c>
      <c r="G20" s="559" t="str">
        <f>G22&amp;" + "&amp;G25</f>
        <v>(050 + 060) - (052 + 062) + (068 + 064 + 072 + 092) - (070 + 066 + 074 + 094)</v>
      </c>
      <c r="H20" s="631"/>
      <c r="I20" s="286"/>
      <c r="J20" s="286"/>
      <c r="K20" s="286"/>
      <c r="L20" s="606"/>
      <c r="M20" s="50"/>
      <c r="N20" s="626"/>
      <c r="O20" s="50"/>
      <c r="P20" s="50"/>
    </row>
    <row r="21" spans="1:16" ht="18" customHeight="1" thickBot="1" x14ac:dyDescent="0.3">
      <c r="A21" s="4986"/>
      <c r="B21" s="4951"/>
      <c r="C21" s="4966"/>
      <c r="D21" s="196" t="s">
        <v>106</v>
      </c>
      <c r="E21" s="283"/>
      <c r="F21" s="229" t="s">
        <v>21</v>
      </c>
      <c r="G21" s="554" t="str">
        <f>"["&amp;G20&amp;"]  /  ["&amp;G36&amp;"]"</f>
        <v>[(050 + 060) - (052 + 062) + (068 + 064 + 072 + 092) - (070 + 066 + 074 + 094)]  /  [110 - 112]</v>
      </c>
      <c r="H21" s="631"/>
      <c r="I21" s="284"/>
      <c r="J21" s="284"/>
      <c r="K21" s="284"/>
      <c r="L21" s="605"/>
      <c r="M21" s="50"/>
      <c r="N21" s="625"/>
      <c r="O21" s="50"/>
      <c r="P21" s="50"/>
    </row>
    <row r="22" spans="1:16" ht="18" customHeight="1" thickTop="1" x14ac:dyDescent="0.25">
      <c r="A22" s="4986"/>
      <c r="B22" s="4951"/>
      <c r="C22" s="4968" t="s">
        <v>107</v>
      </c>
      <c r="D22" s="987" t="s">
        <v>108</v>
      </c>
      <c r="E22" s="540"/>
      <c r="F22" s="988" t="s">
        <v>16</v>
      </c>
      <c r="G22" s="989" t="str">
        <f>"("&amp;G23&amp;") - ("&amp;G24&amp;")"</f>
        <v>(050 + 060) - (052 + 062)</v>
      </c>
      <c r="H22" s="631"/>
      <c r="I22" s="903"/>
      <c r="J22" s="903"/>
      <c r="K22" s="903"/>
      <c r="L22" s="904"/>
      <c r="M22" s="50"/>
      <c r="N22" s="898"/>
      <c r="O22" s="50"/>
      <c r="P22" s="50"/>
    </row>
    <row r="23" spans="1:16" ht="18" customHeight="1" x14ac:dyDescent="0.25">
      <c r="A23" s="4986"/>
      <c r="B23" s="4951"/>
      <c r="C23" s="4968"/>
      <c r="D23" s="985" t="s">
        <v>109</v>
      </c>
      <c r="E23" s="537"/>
      <c r="F23" s="146" t="s">
        <v>16</v>
      </c>
      <c r="G23" s="986" t="s">
        <v>2037</v>
      </c>
      <c r="H23" s="631"/>
      <c r="I23" s="901"/>
      <c r="J23" s="901"/>
      <c r="K23" s="901"/>
      <c r="L23" s="902"/>
      <c r="M23" s="50"/>
      <c r="N23" s="112"/>
      <c r="O23" s="50"/>
      <c r="P23" s="50"/>
    </row>
    <row r="24" spans="1:16" ht="18" customHeight="1" x14ac:dyDescent="0.25">
      <c r="A24" s="4986"/>
      <c r="B24" s="4951"/>
      <c r="C24" s="4968"/>
      <c r="D24" s="990" t="s">
        <v>111</v>
      </c>
      <c r="E24" s="544"/>
      <c r="F24" s="149" t="s">
        <v>16</v>
      </c>
      <c r="G24" s="991" t="s">
        <v>2038</v>
      </c>
      <c r="H24" s="631"/>
      <c r="I24" s="905"/>
      <c r="J24" s="905"/>
      <c r="K24" s="905"/>
      <c r="L24" s="906"/>
      <c r="M24" s="50"/>
      <c r="N24" s="117"/>
      <c r="O24" s="50"/>
      <c r="P24" s="50"/>
    </row>
    <row r="25" spans="1:16" ht="18" customHeight="1" x14ac:dyDescent="0.25">
      <c r="A25" s="4986"/>
      <c r="B25" s="4951"/>
      <c r="C25" s="4978" t="s">
        <v>113</v>
      </c>
      <c r="D25" s="982" t="s">
        <v>2039</v>
      </c>
      <c r="E25" s="533"/>
      <c r="F25" s="983" t="s">
        <v>16</v>
      </c>
      <c r="G25" s="984" t="str">
        <f>"("&amp;G26&amp;" + "&amp;G27&amp;") - ("&amp;G28&amp;")"</f>
        <v>(068 + 064 + 072 + 092) - (070 + 066 + 074 + 094)</v>
      </c>
      <c r="H25" s="631"/>
      <c r="I25" s="899"/>
      <c r="J25" s="899"/>
      <c r="K25" s="899"/>
      <c r="L25" s="900"/>
      <c r="M25" s="50"/>
      <c r="N25" s="897"/>
      <c r="O25" s="50"/>
      <c r="P25" s="50"/>
    </row>
    <row r="26" spans="1:16" ht="18" customHeight="1" x14ac:dyDescent="0.25">
      <c r="A26" s="4986"/>
      <c r="B26" s="4951"/>
      <c r="C26" s="4968"/>
      <c r="D26" s="985" t="s">
        <v>2040</v>
      </c>
      <c r="E26" s="537"/>
      <c r="F26" s="146" t="s">
        <v>16</v>
      </c>
      <c r="G26" s="986" t="s">
        <v>2041</v>
      </c>
      <c r="H26" s="631"/>
      <c r="I26" s="901"/>
      <c r="J26" s="901"/>
      <c r="K26" s="901"/>
      <c r="L26" s="902"/>
      <c r="M26" s="50"/>
      <c r="N26" s="112"/>
      <c r="O26" s="50"/>
      <c r="P26" s="50"/>
    </row>
    <row r="27" spans="1:16" ht="18" customHeight="1" x14ac:dyDescent="0.25">
      <c r="A27" s="4986"/>
      <c r="B27" s="4951"/>
      <c r="C27" s="4968"/>
      <c r="D27" s="985" t="s">
        <v>117</v>
      </c>
      <c r="E27" s="537"/>
      <c r="F27" s="146" t="s">
        <v>16</v>
      </c>
      <c r="G27" s="986" t="s">
        <v>2042</v>
      </c>
      <c r="H27" s="631"/>
      <c r="I27" s="901"/>
      <c r="J27" s="901"/>
      <c r="K27" s="901"/>
      <c r="L27" s="902"/>
      <c r="M27" s="50"/>
      <c r="N27" s="112"/>
      <c r="O27" s="50"/>
      <c r="P27" s="50"/>
    </row>
    <row r="28" spans="1:16" ht="18" customHeight="1" thickBot="1" x14ac:dyDescent="0.3">
      <c r="A28" s="4986"/>
      <c r="B28" s="4951"/>
      <c r="C28" s="4968"/>
      <c r="D28" s="985" t="s">
        <v>119</v>
      </c>
      <c r="E28" s="537"/>
      <c r="F28" s="146" t="s">
        <v>16</v>
      </c>
      <c r="G28" s="986" t="s">
        <v>2043</v>
      </c>
      <c r="H28" s="631"/>
      <c r="I28" s="901"/>
      <c r="J28" s="901"/>
      <c r="K28" s="901"/>
      <c r="L28" s="902"/>
      <c r="M28" s="50"/>
      <c r="N28" s="112"/>
      <c r="O28" s="50"/>
      <c r="P28" s="50"/>
    </row>
    <row r="29" spans="1:16" ht="18" customHeight="1" x14ac:dyDescent="0.25">
      <c r="A29" s="4986"/>
      <c r="B29" s="4976"/>
      <c r="C29" s="1137" t="s">
        <v>121</v>
      </c>
      <c r="D29" s="731" t="s">
        <v>122</v>
      </c>
      <c r="E29" s="227"/>
      <c r="F29" s="95" t="s">
        <v>16</v>
      </c>
      <c r="G29" s="443" t="str">
        <f>"[("&amp;G23&amp;") + ("&amp;G26&amp;" + "&amp;G27&amp;")]  -  ["&amp;G53&amp;"]"</f>
        <v>[(050 + 060) + (068 + 064 + 072 + 092)]  -  [164 + 166 + 172 + 175 + 174]</v>
      </c>
      <c r="H29" s="632"/>
      <c r="I29" s="180"/>
      <c r="J29" s="180"/>
      <c r="K29" s="180"/>
      <c r="L29" s="454"/>
      <c r="M29" s="1"/>
      <c r="N29" s="464"/>
      <c r="O29" s="50"/>
      <c r="P29" s="50"/>
    </row>
    <row r="30" spans="1:16" ht="18" customHeight="1" thickBot="1" x14ac:dyDescent="0.3">
      <c r="A30" s="4986"/>
      <c r="B30" s="4977"/>
      <c r="C30" s="1138" t="s">
        <v>124</v>
      </c>
      <c r="D30" s="732" t="s">
        <v>125</v>
      </c>
      <c r="E30" s="105"/>
      <c r="F30" s="100" t="s">
        <v>16</v>
      </c>
      <c r="G30" s="444" t="str">
        <f>"["&amp;G22&amp;" + "&amp;G25&amp;"]  -  ["&amp;G53&amp;"]"</f>
        <v>[(050 + 060) - (052 + 062) + (068 + 064 + 072 + 092) - (070 + 066 + 074 + 094)]  -  [164 + 166 + 172 + 175 + 174]</v>
      </c>
      <c r="H30" s="632"/>
      <c r="I30" s="182"/>
      <c r="J30" s="182"/>
      <c r="K30" s="182"/>
      <c r="L30" s="455"/>
      <c r="M30" s="1"/>
      <c r="N30" s="465"/>
      <c r="O30" s="50"/>
      <c r="P30" s="50"/>
    </row>
    <row r="31" spans="1:16" ht="18" customHeight="1" x14ac:dyDescent="0.25">
      <c r="A31" s="4986"/>
      <c r="B31" s="4961" t="s">
        <v>126</v>
      </c>
      <c r="C31" s="4965" t="s">
        <v>78</v>
      </c>
      <c r="D31" s="209" t="s">
        <v>127</v>
      </c>
      <c r="E31" s="317"/>
      <c r="F31" s="233" t="s">
        <v>16</v>
      </c>
      <c r="G31" s="576" t="str">
        <f>"("&amp;G33&amp;" + "&amp;G34&amp;") - ("&amp;G35&amp;")"</f>
        <v>(080 + 084) - (082 + 086)</v>
      </c>
      <c r="H31" s="631"/>
      <c r="I31" s="318"/>
      <c r="J31" s="318"/>
      <c r="K31" s="318"/>
      <c r="L31" s="670"/>
      <c r="M31" s="50"/>
      <c r="N31" s="671"/>
      <c r="O31" s="50"/>
      <c r="P31" s="50"/>
    </row>
    <row r="32" spans="1:16" ht="18" customHeight="1" thickBot="1" x14ac:dyDescent="0.3">
      <c r="A32" s="4986"/>
      <c r="B32" s="4951"/>
      <c r="C32" s="4966"/>
      <c r="D32" s="196" t="s">
        <v>128</v>
      </c>
      <c r="E32" s="283"/>
      <c r="F32" s="229" t="s">
        <v>21</v>
      </c>
      <c r="G32" s="554" t="str">
        <f>"["&amp;G31&amp;"]  /  ["&amp;G36&amp;"]"</f>
        <v>[(080 + 084) - (082 + 086)]  /  [110 - 112]</v>
      </c>
      <c r="H32" s="631"/>
      <c r="I32" s="284"/>
      <c r="J32" s="284"/>
      <c r="K32" s="284"/>
      <c r="L32" s="605"/>
      <c r="M32" s="50"/>
      <c r="N32" s="625"/>
      <c r="O32" s="50"/>
      <c r="P32" s="50"/>
    </row>
    <row r="33" spans="1:16" ht="18" customHeight="1" thickTop="1" x14ac:dyDescent="0.25">
      <c r="A33" s="4986"/>
      <c r="B33" s="4951"/>
      <c r="C33" s="4963"/>
      <c r="D33" s="985" t="s">
        <v>129</v>
      </c>
      <c r="E33" s="537"/>
      <c r="F33" s="146" t="s">
        <v>16</v>
      </c>
      <c r="G33" s="986" t="s">
        <v>2044</v>
      </c>
      <c r="H33" s="631"/>
      <c r="I33" s="901"/>
      <c r="J33" s="901"/>
      <c r="K33" s="901"/>
      <c r="L33" s="902"/>
      <c r="M33" s="50"/>
      <c r="N33" s="112"/>
      <c r="O33" s="50"/>
      <c r="P33" s="50"/>
    </row>
    <row r="34" spans="1:16" ht="18" customHeight="1" x14ac:dyDescent="0.25">
      <c r="A34" s="4986"/>
      <c r="B34" s="4951"/>
      <c r="C34" s="4963"/>
      <c r="D34" s="985" t="s">
        <v>131</v>
      </c>
      <c r="E34" s="537"/>
      <c r="F34" s="146" t="s">
        <v>16</v>
      </c>
      <c r="G34" s="986" t="s">
        <v>2045</v>
      </c>
      <c r="H34" s="631"/>
      <c r="I34" s="901"/>
      <c r="J34" s="901"/>
      <c r="K34" s="901"/>
      <c r="L34" s="902"/>
      <c r="M34" s="50"/>
      <c r="N34" s="112"/>
      <c r="O34" s="50"/>
      <c r="P34" s="50"/>
    </row>
    <row r="35" spans="1:16" ht="18" customHeight="1" thickBot="1" x14ac:dyDescent="0.3">
      <c r="A35" s="4986"/>
      <c r="B35" s="4962"/>
      <c r="C35" s="4964"/>
      <c r="D35" s="992" t="s">
        <v>133</v>
      </c>
      <c r="E35" s="908"/>
      <c r="F35" s="993" t="s">
        <v>16</v>
      </c>
      <c r="G35" s="994" t="s">
        <v>2046</v>
      </c>
      <c r="H35" s="631"/>
      <c r="I35" s="911"/>
      <c r="J35" s="911"/>
      <c r="K35" s="911"/>
      <c r="L35" s="912"/>
      <c r="M35" s="50"/>
      <c r="N35" s="913"/>
      <c r="O35" s="50"/>
      <c r="P35" s="50"/>
    </row>
    <row r="36" spans="1:16" ht="18" customHeight="1" thickBot="1" x14ac:dyDescent="0.3">
      <c r="A36" s="4987"/>
      <c r="B36" s="273" t="s">
        <v>139</v>
      </c>
      <c r="C36" s="274"/>
      <c r="D36" s="289" t="s">
        <v>140</v>
      </c>
      <c r="E36" s="290"/>
      <c r="F36" s="351" t="s">
        <v>16</v>
      </c>
      <c r="G36" s="561" t="s">
        <v>2047</v>
      </c>
      <c r="H36" s="631"/>
      <c r="I36" s="292"/>
      <c r="J36" s="292"/>
      <c r="K36" s="292"/>
      <c r="L36" s="413"/>
      <c r="M36" s="50"/>
      <c r="N36" s="422"/>
      <c r="O36" s="50"/>
      <c r="P36" s="50"/>
    </row>
    <row r="37" spans="1:16" s="1" customFormat="1" ht="15" customHeight="1" thickTop="1" x14ac:dyDescent="0.35">
      <c r="A37" s="69"/>
      <c r="B37" s="69"/>
      <c r="C37" s="69"/>
      <c r="E37" s="42"/>
    </row>
    <row r="38" spans="1:16" ht="18" customHeight="1" x14ac:dyDescent="0.25">
      <c r="A38" s="4935" t="s">
        <v>142</v>
      </c>
      <c r="B38" s="4950" t="s">
        <v>143</v>
      </c>
      <c r="C38" s="4967" t="s">
        <v>78</v>
      </c>
      <c r="D38" s="439" t="s">
        <v>144</v>
      </c>
      <c r="E38" s="584"/>
      <c r="F38" s="391" t="s">
        <v>16</v>
      </c>
      <c r="G38" s="583" t="s">
        <v>2048</v>
      </c>
      <c r="H38" s="631"/>
      <c r="I38" s="607"/>
      <c r="J38" s="607"/>
      <c r="K38" s="607"/>
      <c r="L38" s="608"/>
      <c r="M38" s="50"/>
      <c r="N38" s="620"/>
      <c r="O38" s="50"/>
      <c r="P38" s="50"/>
    </row>
    <row r="39" spans="1:16" ht="18" customHeight="1" thickBot="1" x14ac:dyDescent="0.3">
      <c r="A39" s="4936"/>
      <c r="B39" s="4951"/>
      <c r="C39" s="4966"/>
      <c r="D39" s="196" t="s">
        <v>146</v>
      </c>
      <c r="E39" s="283"/>
      <c r="F39" s="229" t="s">
        <v>21</v>
      </c>
      <c r="G39" s="554" t="str">
        <f>G38&amp;"  /  "&amp;G57</f>
        <v>142  /  180</v>
      </c>
      <c r="H39" s="631"/>
      <c r="I39" s="284"/>
      <c r="J39" s="284"/>
      <c r="K39" s="284"/>
      <c r="L39" s="605"/>
      <c r="M39" s="50"/>
      <c r="N39" s="625"/>
      <c r="O39" s="50"/>
      <c r="P39" s="50"/>
    </row>
    <row r="40" spans="1:16" ht="18" customHeight="1" thickTop="1" x14ac:dyDescent="0.25">
      <c r="A40" s="4936"/>
      <c r="B40" s="4951"/>
      <c r="C40" s="296"/>
      <c r="D40" s="985" t="s">
        <v>147</v>
      </c>
      <c r="E40" s="537"/>
      <c r="F40" s="146" t="s">
        <v>16</v>
      </c>
      <c r="G40" s="986">
        <v>120</v>
      </c>
      <c r="H40" s="631"/>
      <c r="I40" s="901"/>
      <c r="J40" s="901"/>
      <c r="K40" s="901"/>
      <c r="L40" s="902"/>
      <c r="M40" s="50"/>
      <c r="N40" s="112"/>
      <c r="O40" s="50"/>
      <c r="P40" s="50"/>
    </row>
    <row r="41" spans="1:16" ht="18" customHeight="1" x14ac:dyDescent="0.25">
      <c r="A41" s="4936"/>
      <c r="B41" s="4951"/>
      <c r="C41" s="296"/>
      <c r="D41" s="985" t="s">
        <v>149</v>
      </c>
      <c r="E41" s="537"/>
      <c r="F41" s="146" t="s">
        <v>16</v>
      </c>
      <c r="G41" s="986" t="s">
        <v>2049</v>
      </c>
      <c r="H41" s="631"/>
      <c r="I41" s="901"/>
      <c r="J41" s="901"/>
      <c r="K41" s="901"/>
      <c r="L41" s="902"/>
      <c r="M41" s="50"/>
      <c r="N41" s="112"/>
      <c r="O41" s="50"/>
      <c r="P41" s="50"/>
    </row>
    <row r="42" spans="1:16" ht="18" customHeight="1" x14ac:dyDescent="0.25">
      <c r="A42" s="4936"/>
      <c r="B42" s="4951"/>
      <c r="C42" s="296"/>
      <c r="D42" s="985" t="s">
        <v>151</v>
      </c>
      <c r="E42" s="537"/>
      <c r="F42" s="146" t="s">
        <v>16</v>
      </c>
      <c r="G42" s="986" t="s">
        <v>2050</v>
      </c>
      <c r="H42" s="631"/>
      <c r="I42" s="901"/>
      <c r="J42" s="901"/>
      <c r="K42" s="901"/>
      <c r="L42" s="902"/>
      <c r="M42" s="50"/>
      <c r="N42" s="112"/>
      <c r="O42" s="50"/>
      <c r="P42" s="50"/>
    </row>
    <row r="43" spans="1:16" ht="18" customHeight="1" thickBot="1" x14ac:dyDescent="0.3">
      <c r="A43" s="4936"/>
      <c r="B43" s="4962"/>
      <c r="C43" s="307"/>
      <c r="D43" s="985" t="s">
        <v>2051</v>
      </c>
      <c r="E43" s="537"/>
      <c r="F43" s="146" t="s">
        <v>16</v>
      </c>
      <c r="G43" s="986" t="s">
        <v>2052</v>
      </c>
      <c r="H43" s="631"/>
      <c r="I43" s="901"/>
      <c r="J43" s="901"/>
      <c r="K43" s="901"/>
      <c r="L43" s="902"/>
      <c r="M43" s="50"/>
      <c r="N43" s="112"/>
      <c r="O43" s="50"/>
      <c r="P43" s="50"/>
    </row>
    <row r="44" spans="1:16" ht="18" customHeight="1" x14ac:dyDescent="0.25">
      <c r="A44" s="4936"/>
      <c r="B44" s="4961" t="s">
        <v>159</v>
      </c>
      <c r="C44" s="4965"/>
      <c r="D44" s="199" t="s">
        <v>160</v>
      </c>
      <c r="E44" s="285"/>
      <c r="F44" s="230" t="s">
        <v>16</v>
      </c>
      <c r="G44" s="675">
        <v>154</v>
      </c>
      <c r="H44" s="631"/>
      <c r="I44" s="286"/>
      <c r="J44" s="286"/>
      <c r="K44" s="286"/>
      <c r="L44" s="606"/>
      <c r="M44" s="50"/>
      <c r="N44" s="626"/>
      <c r="O44" s="50"/>
      <c r="P44" s="50"/>
    </row>
    <row r="45" spans="1:16" ht="18" customHeight="1" thickBot="1" x14ac:dyDescent="0.3">
      <c r="A45" s="4936"/>
      <c r="B45" s="4962"/>
      <c r="C45" s="4970"/>
      <c r="D45" s="203" t="s">
        <v>162</v>
      </c>
      <c r="E45" s="319"/>
      <c r="F45" s="232" t="s">
        <v>21</v>
      </c>
      <c r="G45" s="562" t="str">
        <f>G44&amp;"  /  "&amp;G57</f>
        <v>154  /  180</v>
      </c>
      <c r="H45" s="631"/>
      <c r="I45" s="320"/>
      <c r="J45" s="320"/>
      <c r="K45" s="320"/>
      <c r="L45" s="609"/>
      <c r="M45" s="50"/>
      <c r="N45" s="496"/>
      <c r="O45" s="50"/>
      <c r="P45" s="50"/>
    </row>
    <row r="46" spans="1:16" ht="18" customHeight="1" x14ac:dyDescent="0.25">
      <c r="A46" s="4936"/>
      <c r="B46" s="4961" t="s">
        <v>163</v>
      </c>
      <c r="C46" s="4965" t="s">
        <v>78</v>
      </c>
      <c r="D46" s="199" t="s">
        <v>2053</v>
      </c>
      <c r="E46" s="285"/>
      <c r="F46" s="230" t="s">
        <v>16</v>
      </c>
      <c r="G46" s="559" t="s">
        <v>2013</v>
      </c>
      <c r="H46" s="631"/>
      <c r="I46" s="286"/>
      <c r="J46" s="286"/>
      <c r="K46" s="286"/>
      <c r="L46" s="606"/>
      <c r="M46" s="50"/>
      <c r="N46" s="626"/>
      <c r="O46" s="50"/>
      <c r="P46" s="50"/>
    </row>
    <row r="47" spans="1:16" ht="18" customHeight="1" thickBot="1" x14ac:dyDescent="0.3">
      <c r="A47" s="4936"/>
      <c r="B47" s="4951"/>
      <c r="C47" s="4966"/>
      <c r="D47" s="196" t="s">
        <v>2054</v>
      </c>
      <c r="E47" s="283"/>
      <c r="F47" s="229" t="s">
        <v>21</v>
      </c>
      <c r="G47" s="554" t="str">
        <f>"["&amp;G46&amp;"]  /  "&amp;G57</f>
        <v>[156 + 173]  /  180</v>
      </c>
      <c r="H47" s="631"/>
      <c r="I47" s="284"/>
      <c r="J47" s="284"/>
      <c r="K47" s="284"/>
      <c r="L47" s="605"/>
      <c r="M47" s="50"/>
      <c r="N47" s="625"/>
      <c r="O47" s="50"/>
      <c r="P47" s="50"/>
    </row>
    <row r="48" spans="1:16" ht="18" customHeight="1" thickTop="1" x14ac:dyDescent="0.25">
      <c r="A48" s="4936"/>
      <c r="B48" s="4951"/>
      <c r="C48" s="4963"/>
      <c r="D48" s="985" t="s">
        <v>2055</v>
      </c>
      <c r="E48" s="537"/>
      <c r="F48" s="146" t="s">
        <v>16</v>
      </c>
      <c r="G48" s="986" t="s">
        <v>2056</v>
      </c>
      <c r="H48" s="631"/>
      <c r="I48" s="901"/>
      <c r="J48" s="901"/>
      <c r="K48" s="901"/>
      <c r="L48" s="902"/>
      <c r="M48" s="50"/>
      <c r="N48" s="112"/>
      <c r="O48" s="50"/>
      <c r="P48" s="50"/>
    </row>
    <row r="49" spans="1:16" ht="18" customHeight="1" thickBot="1" x14ac:dyDescent="0.3">
      <c r="A49" s="4936"/>
      <c r="B49" s="4962"/>
      <c r="C49" s="4964"/>
      <c r="D49" s="992" t="s">
        <v>2057</v>
      </c>
      <c r="E49" s="908"/>
      <c r="F49" s="993" t="s">
        <v>16</v>
      </c>
      <c r="G49" s="994" t="s">
        <v>2058</v>
      </c>
      <c r="H49" s="631"/>
      <c r="I49" s="911"/>
      <c r="J49" s="911"/>
      <c r="K49" s="911"/>
      <c r="L49" s="912"/>
      <c r="M49" s="50"/>
      <c r="N49" s="913"/>
      <c r="O49" s="50"/>
      <c r="P49" s="50"/>
    </row>
    <row r="50" spans="1:16" ht="18" customHeight="1" x14ac:dyDescent="0.25">
      <c r="A50" s="4936"/>
      <c r="B50" s="323"/>
      <c r="C50" s="1151" t="s">
        <v>174</v>
      </c>
      <c r="D50" s="332" t="s">
        <v>175</v>
      </c>
      <c r="E50" s="322"/>
      <c r="F50" s="363" t="s">
        <v>16</v>
      </c>
      <c r="G50" s="563" t="str">
        <f>"["&amp;G38&amp;" + "&amp;G44&amp;" + 195]  -  ["&amp;G7&amp;"]"</f>
        <v>[142 + 154 + 195]  -  [044 - 048]</v>
      </c>
      <c r="H50" s="631"/>
      <c r="I50" s="333"/>
      <c r="J50" s="333"/>
      <c r="K50" s="333"/>
      <c r="L50" s="610"/>
      <c r="M50" s="50"/>
      <c r="N50" s="627"/>
      <c r="O50" s="50"/>
      <c r="P50" s="50"/>
    </row>
    <row r="51" spans="1:16" ht="18" customHeight="1" x14ac:dyDescent="0.25">
      <c r="A51" s="4936"/>
      <c r="B51" s="324"/>
      <c r="C51" s="1152" t="s">
        <v>185</v>
      </c>
      <c r="D51" s="327" t="s">
        <v>186</v>
      </c>
      <c r="E51" s="328"/>
      <c r="F51" s="353" t="s">
        <v>21</v>
      </c>
      <c r="G51" s="564" t="str">
        <f>"["&amp;G46&amp;"]  /  "&amp;G38</f>
        <v>[156 + 173]  /  142</v>
      </c>
      <c r="H51" s="631"/>
      <c r="I51" s="330"/>
      <c r="J51" s="330"/>
      <c r="K51" s="330"/>
      <c r="L51" s="611"/>
      <c r="M51" s="50"/>
      <c r="N51" s="624"/>
      <c r="O51" s="50"/>
      <c r="P51" s="50"/>
    </row>
    <row r="52" spans="1:16" ht="18" customHeight="1" thickBot="1" x14ac:dyDescent="0.3">
      <c r="A52" s="4936"/>
      <c r="B52" s="325"/>
      <c r="C52" s="1138" t="s">
        <v>187</v>
      </c>
      <c r="D52" s="104" t="s">
        <v>188</v>
      </c>
      <c r="E52" s="105"/>
      <c r="F52" s="354" t="s">
        <v>21</v>
      </c>
      <c r="G52" s="565" t="str">
        <f>"[("&amp;G46&amp;") - ("&amp;G31&amp;")]  /  "&amp;G38</f>
        <v>[(156 + 173) - ((080 + 084) - (082 + 086))]  /  142</v>
      </c>
      <c r="H52" s="631"/>
      <c r="I52" s="182"/>
      <c r="J52" s="182"/>
      <c r="K52" s="182"/>
      <c r="L52" s="455"/>
      <c r="M52" s="50"/>
      <c r="N52" s="465"/>
      <c r="O52" s="50"/>
      <c r="P52" s="50"/>
    </row>
    <row r="53" spans="1:16" ht="18" customHeight="1" x14ac:dyDescent="0.25">
      <c r="A53" s="4936"/>
      <c r="B53" s="4961" t="s">
        <v>189</v>
      </c>
      <c r="C53" s="4965" t="s">
        <v>78</v>
      </c>
      <c r="D53" s="199" t="s">
        <v>190</v>
      </c>
      <c r="E53" s="285"/>
      <c r="F53" s="230" t="s">
        <v>16</v>
      </c>
      <c r="G53" s="559" t="s">
        <v>2059</v>
      </c>
      <c r="H53" s="631"/>
      <c r="I53" s="286"/>
      <c r="J53" s="286"/>
      <c r="K53" s="286"/>
      <c r="L53" s="606"/>
      <c r="M53" s="50"/>
      <c r="N53" s="626"/>
      <c r="O53" s="50"/>
      <c r="P53" s="50"/>
    </row>
    <row r="54" spans="1:16" ht="18" customHeight="1" thickBot="1" x14ac:dyDescent="0.3">
      <c r="A54" s="4936"/>
      <c r="B54" s="4951"/>
      <c r="C54" s="4966"/>
      <c r="D54" s="196" t="s">
        <v>191</v>
      </c>
      <c r="E54" s="283"/>
      <c r="F54" s="229" t="s">
        <v>21</v>
      </c>
      <c r="G54" s="554" t="str">
        <f>"["&amp;G53&amp;"]  /  "&amp;G57</f>
        <v>[164 + 166 + 172 + 175 + 174]  /  180</v>
      </c>
      <c r="H54" s="631"/>
      <c r="I54" s="284"/>
      <c r="J54" s="284"/>
      <c r="K54" s="284"/>
      <c r="L54" s="605"/>
      <c r="M54" s="50"/>
      <c r="N54" s="625"/>
      <c r="O54" s="50"/>
      <c r="P54" s="50"/>
    </row>
    <row r="55" spans="1:16" ht="18" customHeight="1" thickTop="1" x14ac:dyDescent="0.25">
      <c r="A55" s="4936"/>
      <c r="B55" s="4951"/>
      <c r="C55" s="4963"/>
      <c r="D55" s="985" t="s">
        <v>192</v>
      </c>
      <c r="E55" s="537"/>
      <c r="F55" s="146" t="s">
        <v>16</v>
      </c>
      <c r="G55" s="986" t="s">
        <v>2060</v>
      </c>
      <c r="H55" s="631"/>
      <c r="I55" s="901"/>
      <c r="J55" s="901"/>
      <c r="K55" s="901"/>
      <c r="L55" s="902"/>
      <c r="M55" s="50"/>
      <c r="N55" s="112"/>
      <c r="O55" s="50"/>
      <c r="P55" s="50"/>
    </row>
    <row r="56" spans="1:16" ht="18" customHeight="1" thickBot="1" x14ac:dyDescent="0.3">
      <c r="A56" s="4936"/>
      <c r="B56" s="4962"/>
      <c r="C56" s="4964"/>
      <c r="D56" s="992" t="s">
        <v>194</v>
      </c>
      <c r="E56" s="908"/>
      <c r="F56" s="993" t="s">
        <v>16</v>
      </c>
      <c r="G56" s="994" t="s">
        <v>2061</v>
      </c>
      <c r="H56" s="631"/>
      <c r="I56" s="911"/>
      <c r="J56" s="911"/>
      <c r="K56" s="911"/>
      <c r="L56" s="912"/>
      <c r="M56" s="50"/>
      <c r="N56" s="913"/>
      <c r="O56" s="50"/>
      <c r="P56" s="50"/>
    </row>
    <row r="57" spans="1:16" ht="18" customHeight="1" thickBot="1" x14ac:dyDescent="0.3">
      <c r="A57" s="4937"/>
      <c r="B57" s="273" t="s">
        <v>199</v>
      </c>
      <c r="C57" s="274"/>
      <c r="D57" s="289" t="s">
        <v>2062</v>
      </c>
      <c r="E57" s="290"/>
      <c r="F57" s="351" t="s">
        <v>16</v>
      </c>
      <c r="G57" s="561">
        <v>180</v>
      </c>
      <c r="H57" s="631"/>
      <c r="I57" s="292"/>
      <c r="J57" s="292"/>
      <c r="K57" s="292"/>
      <c r="L57" s="413"/>
      <c r="M57" s="50"/>
      <c r="N57" s="422" t="s">
        <v>2063</v>
      </c>
      <c r="O57" s="50"/>
      <c r="P57" s="50"/>
    </row>
    <row r="58" spans="1:16" s="1" customFormat="1" ht="15" customHeight="1" thickTop="1" x14ac:dyDescent="0.35">
      <c r="A58" s="69"/>
      <c r="B58" s="69"/>
      <c r="C58" s="69"/>
      <c r="E58" s="42"/>
    </row>
    <row r="59" spans="1:16" ht="18" customHeight="1" x14ac:dyDescent="0.25">
      <c r="A59" s="4935" t="s">
        <v>212</v>
      </c>
      <c r="B59" s="4950" t="s">
        <v>213</v>
      </c>
      <c r="C59" s="4967" t="s">
        <v>214</v>
      </c>
      <c r="D59" s="439" t="s">
        <v>215</v>
      </c>
      <c r="E59" s="584"/>
      <c r="F59" s="391" t="s">
        <v>16</v>
      </c>
      <c r="G59" s="583" t="s">
        <v>2004</v>
      </c>
      <c r="H59" s="631"/>
      <c r="I59" s="607"/>
      <c r="J59" s="607"/>
      <c r="K59" s="607"/>
      <c r="L59" s="608"/>
      <c r="M59" s="50"/>
      <c r="N59" s="620"/>
      <c r="O59" s="50"/>
      <c r="P59" s="50"/>
    </row>
    <row r="60" spans="1:16" ht="18" customHeight="1" x14ac:dyDescent="0.25">
      <c r="A60" s="4936"/>
      <c r="B60" s="4951"/>
      <c r="C60" s="4958"/>
      <c r="D60" s="336" t="s">
        <v>216</v>
      </c>
      <c r="E60" s="337"/>
      <c r="F60" s="355" t="s">
        <v>21</v>
      </c>
      <c r="G60" s="566" t="s">
        <v>2064</v>
      </c>
      <c r="H60" s="631"/>
      <c r="I60" s="338"/>
      <c r="J60" s="338"/>
      <c r="K60" s="338"/>
      <c r="L60" s="612"/>
      <c r="M60" s="50"/>
      <c r="N60" s="621"/>
      <c r="O60" s="50"/>
      <c r="P60" s="50"/>
    </row>
    <row r="61" spans="1:16" ht="18" customHeight="1" x14ac:dyDescent="0.25">
      <c r="A61" s="4936"/>
      <c r="B61" s="4951"/>
      <c r="C61" s="4958"/>
      <c r="D61" s="985" t="s">
        <v>218</v>
      </c>
      <c r="E61" s="537"/>
      <c r="F61" s="146" t="s">
        <v>16</v>
      </c>
      <c r="G61" s="986">
        <v>210</v>
      </c>
      <c r="H61" s="631"/>
      <c r="I61" s="901"/>
      <c r="J61" s="901"/>
      <c r="K61" s="901"/>
      <c r="L61" s="902"/>
      <c r="M61" s="50"/>
      <c r="N61" s="112"/>
      <c r="O61" s="50"/>
      <c r="P61" s="50"/>
    </row>
    <row r="62" spans="1:16" ht="18" customHeight="1" x14ac:dyDescent="0.25">
      <c r="A62" s="4936"/>
      <c r="B62" s="4951"/>
      <c r="C62" s="4958"/>
      <c r="D62" s="990" t="s">
        <v>220</v>
      </c>
      <c r="E62" s="544"/>
      <c r="F62" s="149" t="s">
        <v>16</v>
      </c>
      <c r="G62" s="991" t="s">
        <v>2065</v>
      </c>
      <c r="H62" s="631"/>
      <c r="I62" s="905"/>
      <c r="J62" s="905"/>
      <c r="K62" s="905"/>
      <c r="L62" s="906"/>
      <c r="M62" s="50"/>
      <c r="N62" s="117"/>
      <c r="O62" s="50"/>
      <c r="P62" s="50"/>
    </row>
    <row r="63" spans="1:16" ht="18" customHeight="1" x14ac:dyDescent="0.25">
      <c r="A63" s="4936"/>
      <c r="B63" s="4951"/>
      <c r="C63" s="4971"/>
      <c r="D63" s="995" t="s">
        <v>222</v>
      </c>
      <c r="E63" s="932"/>
      <c r="F63" s="933" t="s">
        <v>16</v>
      </c>
      <c r="G63" s="996" t="s">
        <v>2066</v>
      </c>
      <c r="H63" s="631"/>
      <c r="I63" s="933"/>
      <c r="J63" s="933"/>
      <c r="K63" s="933"/>
      <c r="L63" s="922"/>
      <c r="M63" s="50"/>
      <c r="N63" s="922"/>
      <c r="O63" s="50"/>
      <c r="P63" s="50"/>
    </row>
    <row r="64" spans="1:16" ht="18" customHeight="1" x14ac:dyDescent="0.25">
      <c r="A64" s="4936"/>
      <c r="B64" s="4951"/>
      <c r="C64" s="4958" t="s">
        <v>224</v>
      </c>
      <c r="D64" s="997" t="s">
        <v>225</v>
      </c>
      <c r="E64" s="924"/>
      <c r="F64" s="925" t="s">
        <v>16</v>
      </c>
      <c r="G64" s="998" t="s">
        <v>2067</v>
      </c>
      <c r="H64" s="631"/>
      <c r="I64" s="925"/>
      <c r="J64" s="925"/>
      <c r="K64" s="925"/>
      <c r="L64" s="914"/>
      <c r="M64" s="50"/>
      <c r="N64" s="914"/>
      <c r="O64" s="50"/>
      <c r="P64" s="50"/>
    </row>
    <row r="65" spans="1:16" ht="18" customHeight="1" x14ac:dyDescent="0.25">
      <c r="A65" s="4936"/>
      <c r="B65" s="4951"/>
      <c r="C65" s="4958"/>
      <c r="D65" s="997" t="s">
        <v>227</v>
      </c>
      <c r="E65" s="924"/>
      <c r="F65" s="925" t="s">
        <v>16</v>
      </c>
      <c r="G65" s="998" t="s">
        <v>2068</v>
      </c>
      <c r="H65" s="631"/>
      <c r="I65" s="925"/>
      <c r="J65" s="925"/>
      <c r="K65" s="925"/>
      <c r="L65" s="914"/>
      <c r="M65" s="50"/>
      <c r="N65" s="914"/>
      <c r="O65" s="50"/>
      <c r="P65" s="50"/>
    </row>
    <row r="66" spans="1:16" ht="18" customHeight="1" x14ac:dyDescent="0.25">
      <c r="A66" s="4936"/>
      <c r="B66" s="4951"/>
      <c r="C66" s="1139" t="s">
        <v>229</v>
      </c>
      <c r="D66" s="247" t="s">
        <v>230</v>
      </c>
      <c r="E66" s="248"/>
      <c r="F66" s="249" t="s">
        <v>16</v>
      </c>
      <c r="G66" s="569" t="str">
        <f>"("&amp;G59&amp;" + "&amp;G63&amp;") - ("&amp;G64&amp;" + "&amp;G65&amp;")"</f>
        <v>(210 + 214 + 218 + 222 + 224) - (234 + 238 + 236 + 240)</v>
      </c>
      <c r="H66" s="631"/>
      <c r="I66" s="250"/>
      <c r="J66" s="250"/>
      <c r="K66" s="250"/>
      <c r="L66" s="613"/>
      <c r="M66" s="50"/>
      <c r="N66" s="622"/>
      <c r="O66" s="50"/>
      <c r="P66" s="50"/>
    </row>
    <row r="67" spans="1:16" ht="18" customHeight="1" x14ac:dyDescent="0.25">
      <c r="A67" s="4936"/>
      <c r="B67" s="4951"/>
      <c r="C67" s="1140" t="s">
        <v>231</v>
      </c>
      <c r="D67" s="251" t="s">
        <v>232</v>
      </c>
      <c r="E67" s="252"/>
      <c r="F67" s="253" t="s">
        <v>21</v>
      </c>
      <c r="G67" s="570" t="str">
        <f>"["&amp;G66&amp;"]  /  ["&amp;G59&amp;"]"</f>
        <v>[(210 + 214 + 218 + 222 + 224) - (234 + 238 + 236 + 240)]  /  [210 + 214 + 218]</v>
      </c>
      <c r="H67" s="631"/>
      <c r="I67" s="254"/>
      <c r="J67" s="254"/>
      <c r="K67" s="254"/>
      <c r="L67" s="614"/>
      <c r="M67" s="50"/>
      <c r="N67" s="623"/>
      <c r="O67" s="50"/>
      <c r="P67" s="50"/>
    </row>
    <row r="68" spans="1:16" ht="18" customHeight="1" x14ac:dyDescent="0.25">
      <c r="A68" s="4936"/>
      <c r="B68" s="4951"/>
      <c r="C68" s="300" t="s">
        <v>2069</v>
      </c>
      <c r="D68" s="997" t="s">
        <v>234</v>
      </c>
      <c r="E68" s="924"/>
      <c r="F68" s="925" t="s">
        <v>16</v>
      </c>
      <c r="G68" s="998" t="s">
        <v>2070</v>
      </c>
      <c r="H68" s="631"/>
      <c r="I68" s="925"/>
      <c r="J68" s="925"/>
      <c r="K68" s="925"/>
      <c r="L68" s="914"/>
      <c r="M68" s="50"/>
      <c r="N68" s="914"/>
      <c r="O68" s="50"/>
      <c r="P68" s="50"/>
    </row>
    <row r="69" spans="1:16" ht="18" customHeight="1" x14ac:dyDescent="0.25">
      <c r="A69" s="4936"/>
      <c r="B69" s="4951"/>
      <c r="C69" s="1139" t="s">
        <v>236</v>
      </c>
      <c r="D69" s="247" t="s">
        <v>237</v>
      </c>
      <c r="E69" s="360"/>
      <c r="F69" s="249" t="s">
        <v>16</v>
      </c>
      <c r="G69" s="569" t="str">
        <f>G66&amp;" - "&amp;G68</f>
        <v>(210 + 214 + 218 + 222 + 224) - (234 + 238 + 236 + 240) - 242</v>
      </c>
      <c r="H69" s="631"/>
      <c r="I69" s="361"/>
      <c r="J69" s="361"/>
      <c r="K69" s="361"/>
      <c r="L69" s="616"/>
      <c r="M69" s="50"/>
      <c r="N69" s="622"/>
      <c r="O69" s="50"/>
      <c r="P69" s="50"/>
    </row>
    <row r="70" spans="1:16" ht="18" customHeight="1" x14ac:dyDescent="0.25">
      <c r="A70" s="4936"/>
      <c r="B70" s="4951"/>
      <c r="C70" s="1140" t="s">
        <v>238</v>
      </c>
      <c r="D70" s="251" t="s">
        <v>239</v>
      </c>
      <c r="E70" s="339"/>
      <c r="F70" s="253" t="s">
        <v>21</v>
      </c>
      <c r="G70" s="570" t="str">
        <f>"["&amp;G69&amp;"]  /  ["&amp;G59&amp;"]"</f>
        <v>[(210 + 214 + 218 + 222 + 224) - (234 + 238 + 236 + 240) - 242]  /  [210 + 214 + 218]</v>
      </c>
      <c r="H70" s="631"/>
      <c r="I70" s="340"/>
      <c r="J70" s="340"/>
      <c r="K70" s="340"/>
      <c r="L70" s="617"/>
      <c r="M70" s="50"/>
      <c r="N70" s="623"/>
      <c r="O70" s="50"/>
      <c r="P70" s="50"/>
    </row>
    <row r="71" spans="1:16" ht="18" customHeight="1" x14ac:dyDescent="0.25">
      <c r="A71" s="4936"/>
      <c r="B71" s="4951"/>
      <c r="C71" s="296" t="s">
        <v>2071</v>
      </c>
      <c r="D71" s="997" t="s">
        <v>241</v>
      </c>
      <c r="E71" s="924"/>
      <c r="F71" s="925" t="s">
        <v>16</v>
      </c>
      <c r="G71" s="998" t="s">
        <v>2072</v>
      </c>
      <c r="H71" s="631"/>
      <c r="I71" s="925"/>
      <c r="J71" s="925"/>
      <c r="K71" s="925"/>
      <c r="L71" s="914"/>
      <c r="M71" s="50"/>
      <c r="N71" s="914"/>
      <c r="O71" s="50"/>
      <c r="P71" s="50"/>
    </row>
    <row r="72" spans="1:16" ht="18" customHeight="1" x14ac:dyDescent="0.25">
      <c r="A72" s="4936"/>
      <c r="B72" s="4951"/>
      <c r="C72" s="4967" t="s">
        <v>243</v>
      </c>
      <c r="D72" s="999" t="s">
        <v>244</v>
      </c>
      <c r="E72" s="947"/>
      <c r="F72" s="948" t="s">
        <v>16</v>
      </c>
      <c r="G72" s="1000" t="s">
        <v>2073</v>
      </c>
      <c r="H72" s="631"/>
      <c r="I72" s="948"/>
      <c r="J72" s="948"/>
      <c r="K72" s="948"/>
      <c r="L72" s="973"/>
      <c r="M72" s="50"/>
      <c r="N72" s="973"/>
      <c r="O72" s="50"/>
      <c r="P72" s="50"/>
    </row>
    <row r="73" spans="1:16" ht="18" customHeight="1" x14ac:dyDescent="0.25">
      <c r="A73" s="4936"/>
      <c r="B73" s="4951"/>
      <c r="C73" s="4958"/>
      <c r="D73" s="997" t="s">
        <v>246</v>
      </c>
      <c r="E73" s="924"/>
      <c r="F73" s="925" t="s">
        <v>16</v>
      </c>
      <c r="G73" s="998" t="s">
        <v>2074</v>
      </c>
      <c r="H73" s="631"/>
      <c r="I73" s="925"/>
      <c r="J73" s="925"/>
      <c r="K73" s="925"/>
      <c r="L73" s="914"/>
      <c r="M73" s="50"/>
      <c r="N73" s="914"/>
      <c r="O73" s="50"/>
      <c r="P73" s="50"/>
    </row>
    <row r="74" spans="1:16" ht="18" customHeight="1" x14ac:dyDescent="0.25">
      <c r="A74" s="4936"/>
      <c r="B74" s="4951"/>
      <c r="C74" s="1139" t="s">
        <v>248</v>
      </c>
      <c r="D74" s="247" t="s">
        <v>249</v>
      </c>
      <c r="E74" s="360"/>
      <c r="F74" s="249" t="s">
        <v>16</v>
      </c>
      <c r="G74" s="569" t="str">
        <f>G80&amp;" - ("&amp;G76&amp;") + ("&amp;G79&amp;")"</f>
        <v>270 - (230 - 262) + (254 + 256)</v>
      </c>
      <c r="H74" s="631"/>
      <c r="I74" s="361"/>
      <c r="J74" s="361"/>
      <c r="K74" s="361"/>
      <c r="L74" s="616"/>
      <c r="M74" s="50"/>
      <c r="N74" s="622"/>
      <c r="O74" s="50"/>
      <c r="P74" s="50"/>
    </row>
    <row r="75" spans="1:16" ht="18" customHeight="1" x14ac:dyDescent="0.25">
      <c r="A75" s="4936"/>
      <c r="B75" s="4951"/>
      <c r="C75" s="1140" t="s">
        <v>250</v>
      </c>
      <c r="D75" s="251" t="s">
        <v>251</v>
      </c>
      <c r="E75" s="339"/>
      <c r="F75" s="253" t="s">
        <v>21</v>
      </c>
      <c r="G75" s="570" t="str">
        <f>"["&amp;G74&amp;"]  /  ["&amp;G59&amp;"]"</f>
        <v>[270 - (230 - 262) + (254 + 256)]  /  [210 + 214 + 218]</v>
      </c>
      <c r="H75" s="631"/>
      <c r="I75" s="340"/>
      <c r="J75" s="340"/>
      <c r="K75" s="340"/>
      <c r="L75" s="617"/>
      <c r="M75" s="50"/>
      <c r="N75" s="623"/>
      <c r="O75" s="50"/>
      <c r="P75" s="50"/>
    </row>
    <row r="76" spans="1:16" ht="18" customHeight="1" thickBot="1" x14ac:dyDescent="0.3">
      <c r="A76" s="4936"/>
      <c r="B76" s="4951"/>
      <c r="C76" s="300" t="s">
        <v>252</v>
      </c>
      <c r="D76" s="997" t="s">
        <v>253</v>
      </c>
      <c r="E76" s="924"/>
      <c r="F76" s="925" t="s">
        <v>16</v>
      </c>
      <c r="G76" s="998" t="s">
        <v>2075</v>
      </c>
      <c r="H76" s="631"/>
      <c r="I76" s="925"/>
      <c r="J76" s="925"/>
      <c r="K76" s="925"/>
      <c r="L76" s="914"/>
      <c r="M76" s="50"/>
      <c r="N76" s="914"/>
      <c r="O76" s="50"/>
      <c r="P76" s="50"/>
    </row>
    <row r="77" spans="1:16" ht="18" customHeight="1" thickTop="1" x14ac:dyDescent="0.25">
      <c r="A77" s="4936"/>
      <c r="B77" s="4951"/>
      <c r="C77" s="1139" t="s">
        <v>255</v>
      </c>
      <c r="D77" s="247" t="s">
        <v>256</v>
      </c>
      <c r="E77" s="360"/>
      <c r="F77" s="344" t="s">
        <v>16</v>
      </c>
      <c r="G77" s="573" t="str">
        <f>G80&amp;" + ("&amp;G79&amp;")"</f>
        <v>270 + (254 + 256)</v>
      </c>
      <c r="H77" s="631"/>
      <c r="I77" s="361"/>
      <c r="J77" s="361"/>
      <c r="K77" s="361"/>
      <c r="L77" s="616"/>
      <c r="M77" s="50"/>
      <c r="N77" s="622"/>
      <c r="O77" s="50"/>
      <c r="P77" s="50"/>
    </row>
    <row r="78" spans="1:16" ht="18" customHeight="1" x14ac:dyDescent="0.25">
      <c r="A78" s="4936"/>
      <c r="B78" s="4951"/>
      <c r="C78" s="1140" t="s">
        <v>257</v>
      </c>
      <c r="D78" s="251" t="s">
        <v>258</v>
      </c>
      <c r="E78" s="339"/>
      <c r="F78" s="329" t="s">
        <v>21</v>
      </c>
      <c r="G78" s="574" t="str">
        <f>"["&amp;G77&amp;"]  /  ["&amp;G59&amp;"]"</f>
        <v>[270 + (254 + 256)]  /  [210 + 214 + 218]</v>
      </c>
      <c r="H78" s="631"/>
      <c r="I78" s="340"/>
      <c r="J78" s="340"/>
      <c r="K78" s="340"/>
      <c r="L78" s="617"/>
      <c r="M78" s="50"/>
      <c r="N78" s="623"/>
      <c r="O78" s="50"/>
      <c r="P78" s="50"/>
    </row>
    <row r="79" spans="1:16" ht="18" customHeight="1" thickBot="1" x14ac:dyDescent="0.3">
      <c r="A79" s="4936"/>
      <c r="B79" s="4962"/>
      <c r="C79" s="282" t="s">
        <v>262</v>
      </c>
      <c r="D79" s="1001" t="s">
        <v>263</v>
      </c>
      <c r="E79" s="1002"/>
      <c r="F79" s="1003" t="s">
        <v>16</v>
      </c>
      <c r="G79" s="1004" t="s">
        <v>2076</v>
      </c>
      <c r="H79" s="631"/>
      <c r="I79" s="1003"/>
      <c r="J79" s="1003"/>
      <c r="K79" s="1003"/>
      <c r="L79" s="1012"/>
      <c r="M79" s="50"/>
      <c r="N79" s="1012"/>
      <c r="O79" s="50"/>
      <c r="P79" s="50"/>
    </row>
    <row r="80" spans="1:16" ht="18" customHeight="1" x14ac:dyDescent="0.25">
      <c r="A80" s="4936"/>
      <c r="B80" s="4951" t="s">
        <v>2077</v>
      </c>
      <c r="C80" s="673"/>
      <c r="D80" s="209" t="s">
        <v>1995</v>
      </c>
      <c r="E80" s="207"/>
      <c r="F80" s="233" t="s">
        <v>16</v>
      </c>
      <c r="G80" s="576" t="s">
        <v>2006</v>
      </c>
      <c r="H80" s="631"/>
      <c r="I80" s="208"/>
      <c r="J80" s="208"/>
      <c r="K80" s="208"/>
      <c r="L80" s="449"/>
      <c r="M80" s="50"/>
      <c r="N80" s="459"/>
      <c r="O80" s="50"/>
      <c r="P80" s="50"/>
    </row>
    <row r="81" spans="1:16" ht="18" customHeight="1" thickBot="1" x14ac:dyDescent="0.3">
      <c r="A81" s="4936"/>
      <c r="B81" s="4962"/>
      <c r="C81" s="1141" t="s">
        <v>273</v>
      </c>
      <c r="D81" s="820" t="s">
        <v>1997</v>
      </c>
      <c r="E81" s="829"/>
      <c r="F81" s="822" t="s">
        <v>21</v>
      </c>
      <c r="G81" s="830" t="str">
        <f>G80&amp;"  /  ["&amp;G59&amp;"]"</f>
        <v>270  /  [210 + 214 + 218]</v>
      </c>
      <c r="H81" s="631"/>
      <c r="I81" s="824"/>
      <c r="J81" s="824"/>
      <c r="K81" s="824"/>
      <c r="L81" s="825"/>
      <c r="M81" s="50"/>
      <c r="N81" s="831"/>
      <c r="O81" s="50"/>
      <c r="P81" s="50"/>
    </row>
    <row r="82" spans="1:16" ht="18" customHeight="1" x14ac:dyDescent="0.25">
      <c r="A82" s="4936"/>
      <c r="B82" s="4961" t="s">
        <v>275</v>
      </c>
      <c r="C82" s="4965"/>
      <c r="D82" s="1005" t="s">
        <v>2078</v>
      </c>
      <c r="E82" s="954"/>
      <c r="F82" s="955" t="s">
        <v>16</v>
      </c>
      <c r="G82" s="1006" t="s">
        <v>2079</v>
      </c>
      <c r="H82" s="631"/>
      <c r="I82" s="955"/>
      <c r="J82" s="955"/>
      <c r="K82" s="955"/>
      <c r="L82" s="974"/>
      <c r="M82" s="50"/>
      <c r="N82" s="974"/>
      <c r="O82" s="50"/>
      <c r="P82" s="50"/>
    </row>
    <row r="83" spans="1:16" ht="18" customHeight="1" x14ac:dyDescent="0.25">
      <c r="A83" s="4936"/>
      <c r="B83" s="4951"/>
      <c r="C83" s="4958"/>
      <c r="D83" s="995" t="s">
        <v>2080</v>
      </c>
      <c r="E83" s="932"/>
      <c r="F83" s="933" t="s">
        <v>16</v>
      </c>
      <c r="G83" s="996" t="s">
        <v>2081</v>
      </c>
      <c r="H83" s="631"/>
      <c r="I83" s="933"/>
      <c r="J83" s="933"/>
      <c r="K83" s="933"/>
      <c r="L83" s="922"/>
      <c r="M83" s="50"/>
      <c r="N83" s="922"/>
      <c r="O83" s="50"/>
      <c r="P83" s="50"/>
    </row>
    <row r="84" spans="1:16" ht="18" customHeight="1" thickBot="1" x14ac:dyDescent="0.3">
      <c r="A84" s="4936"/>
      <c r="B84" s="4962"/>
      <c r="C84" s="4970"/>
      <c r="D84" s="646" t="s">
        <v>291</v>
      </c>
      <c r="E84" s="204"/>
      <c r="F84" s="232" t="s">
        <v>16</v>
      </c>
      <c r="G84" s="562" t="s">
        <v>2082</v>
      </c>
      <c r="H84" s="631"/>
      <c r="I84" s="205"/>
      <c r="J84" s="205"/>
      <c r="K84" s="205"/>
      <c r="L84" s="412"/>
      <c r="M84" s="50"/>
      <c r="N84" s="647"/>
      <c r="O84" s="50"/>
      <c r="P84" s="50"/>
    </row>
    <row r="85" spans="1:16" ht="18" customHeight="1" x14ac:dyDescent="0.25">
      <c r="A85" s="4936"/>
      <c r="B85" s="4951" t="s">
        <v>293</v>
      </c>
      <c r="C85" s="673"/>
      <c r="D85" s="209" t="s">
        <v>294</v>
      </c>
      <c r="E85" s="207"/>
      <c r="F85" s="233" t="s">
        <v>16</v>
      </c>
      <c r="G85" s="576" t="s">
        <v>2083</v>
      </c>
      <c r="H85" s="631"/>
      <c r="I85" s="208"/>
      <c r="J85" s="208"/>
      <c r="K85" s="208"/>
      <c r="L85" s="449"/>
      <c r="M85" s="50"/>
      <c r="N85" s="459"/>
      <c r="O85" s="50"/>
      <c r="P85" s="50"/>
    </row>
    <row r="86" spans="1:16" ht="18" customHeight="1" thickBot="1" x14ac:dyDescent="0.3">
      <c r="A86" s="4936"/>
      <c r="B86" s="4962"/>
      <c r="C86" s="1141" t="s">
        <v>296</v>
      </c>
      <c r="D86" s="828" t="s">
        <v>297</v>
      </c>
      <c r="E86" s="829"/>
      <c r="F86" s="822" t="s">
        <v>21</v>
      </c>
      <c r="G86" s="830" t="str">
        <f>"["&amp;G85&amp;"]  /  ["&amp;G59&amp;"]"</f>
        <v>[270 + 280 - 294]  /  [210 + 214 + 218]</v>
      </c>
      <c r="H86" s="631"/>
      <c r="I86" s="824"/>
      <c r="J86" s="824"/>
      <c r="K86" s="824"/>
      <c r="L86" s="825"/>
      <c r="M86" s="50"/>
      <c r="N86" s="831"/>
      <c r="O86" s="50"/>
      <c r="P86" s="50"/>
    </row>
    <row r="87" spans="1:16" ht="18" customHeight="1" x14ac:dyDescent="0.25">
      <c r="A87" s="4936"/>
      <c r="B87" s="4961" t="s">
        <v>298</v>
      </c>
      <c r="C87" s="4965"/>
      <c r="D87" s="1005" t="s">
        <v>2084</v>
      </c>
      <c r="E87" s="954"/>
      <c r="F87" s="955" t="s">
        <v>16</v>
      </c>
      <c r="G87" s="1006" t="s">
        <v>2085</v>
      </c>
      <c r="H87" s="631"/>
      <c r="I87" s="955"/>
      <c r="J87" s="955"/>
      <c r="K87" s="955"/>
      <c r="L87" s="974"/>
      <c r="M87" s="50"/>
      <c r="N87" s="974"/>
      <c r="O87" s="50"/>
      <c r="P87" s="50"/>
    </row>
    <row r="88" spans="1:16" ht="18" customHeight="1" x14ac:dyDescent="0.25">
      <c r="A88" s="4936"/>
      <c r="B88" s="4951"/>
      <c r="C88" s="4958"/>
      <c r="D88" s="995" t="s">
        <v>2086</v>
      </c>
      <c r="E88" s="932"/>
      <c r="F88" s="933" t="s">
        <v>16</v>
      </c>
      <c r="G88" s="996" t="s">
        <v>2087</v>
      </c>
      <c r="H88" s="631"/>
      <c r="I88" s="933"/>
      <c r="J88" s="933"/>
      <c r="K88" s="933"/>
      <c r="L88" s="922"/>
      <c r="M88" s="50"/>
      <c r="N88" s="922"/>
      <c r="O88" s="50"/>
      <c r="P88" s="50"/>
    </row>
    <row r="89" spans="1:16" ht="18" customHeight="1" thickBot="1" x14ac:dyDescent="0.3">
      <c r="A89" s="4936"/>
      <c r="B89" s="4962"/>
      <c r="C89" s="4970"/>
      <c r="D89" s="646" t="s">
        <v>314</v>
      </c>
      <c r="E89" s="204"/>
      <c r="F89" s="232" t="s">
        <v>16</v>
      </c>
      <c r="G89" s="562" t="s">
        <v>2088</v>
      </c>
      <c r="H89" s="631"/>
      <c r="I89" s="205"/>
      <c r="J89" s="205"/>
      <c r="K89" s="205"/>
      <c r="L89" s="412"/>
      <c r="M89" s="50"/>
      <c r="N89" s="647"/>
      <c r="O89" s="50"/>
      <c r="P89" s="50"/>
    </row>
    <row r="90" spans="1:16" ht="18" customHeight="1" thickBot="1" x14ac:dyDescent="0.3">
      <c r="A90" s="4936"/>
      <c r="B90" s="366" t="s">
        <v>1150</v>
      </c>
      <c r="C90" s="300"/>
      <c r="D90" s="997" t="s">
        <v>318</v>
      </c>
      <c r="E90" s="924"/>
      <c r="F90" s="929" t="s">
        <v>16</v>
      </c>
      <c r="G90" s="1007" t="s">
        <v>2089</v>
      </c>
      <c r="H90" s="631"/>
      <c r="I90" s="925"/>
      <c r="J90" s="925"/>
      <c r="K90" s="925"/>
      <c r="L90" s="914"/>
      <c r="M90" s="50"/>
      <c r="N90" s="914"/>
      <c r="O90" s="50"/>
      <c r="P90" s="50"/>
    </row>
    <row r="91" spans="1:16" ht="18" customHeight="1" thickTop="1" x14ac:dyDescent="0.25">
      <c r="A91" s="4936"/>
      <c r="B91" s="275"/>
      <c r="C91" s="1137" t="s">
        <v>50</v>
      </c>
      <c r="D91" s="642" t="s">
        <v>320</v>
      </c>
      <c r="E91" s="643"/>
      <c r="F91" s="344" t="s">
        <v>16</v>
      </c>
      <c r="G91" s="573" t="str">
        <f>G80&amp;" + ("&amp;G79&amp;") + "&amp;G82&amp;" - "&amp;G83&amp;" + "&amp;G87&amp;" - ("&amp;G88&amp;" - 347 - 348) - "&amp;G90</f>
        <v>270 + (254 + 256) + 280 - 294 + 290 - (300 - 347 - 348) - 306</v>
      </c>
      <c r="H91" s="631"/>
      <c r="I91" s="644"/>
      <c r="J91" s="644"/>
      <c r="K91" s="644"/>
      <c r="L91" s="645"/>
      <c r="M91" s="50"/>
      <c r="N91" s="464"/>
      <c r="O91" s="50"/>
      <c r="P91" s="50"/>
    </row>
    <row r="92" spans="1:16" ht="18" customHeight="1" thickBot="1" x14ac:dyDescent="0.3">
      <c r="A92" s="4936"/>
      <c r="B92" s="277"/>
      <c r="C92" s="1138" t="s">
        <v>321</v>
      </c>
      <c r="D92" s="342" t="s">
        <v>322</v>
      </c>
      <c r="E92" s="343"/>
      <c r="F92" s="100" t="s">
        <v>21</v>
      </c>
      <c r="G92" s="838" t="str">
        <f>"["&amp;G91&amp;"]  /  ["&amp;G59&amp;"]"</f>
        <v>[270 + (254 + 256) + 280 - 294 + 290 - (300 - 347 - 348) - 306]  /  [210 + 214 + 218]</v>
      </c>
      <c r="H92" s="631"/>
      <c r="I92" s="321"/>
      <c r="J92" s="321"/>
      <c r="K92" s="321"/>
      <c r="L92" s="641"/>
      <c r="M92" s="50"/>
      <c r="N92" s="465"/>
      <c r="O92" s="50"/>
      <c r="P92" s="50"/>
    </row>
    <row r="93" spans="1:16" ht="18" customHeight="1" x14ac:dyDescent="0.25">
      <c r="A93" s="4936"/>
      <c r="B93" s="4961" t="s">
        <v>323</v>
      </c>
      <c r="C93" s="296"/>
      <c r="D93" s="301" t="s">
        <v>324</v>
      </c>
      <c r="E93" s="367"/>
      <c r="F93" s="303" t="s">
        <v>16</v>
      </c>
      <c r="G93" s="633" t="s">
        <v>2008</v>
      </c>
      <c r="H93" s="631"/>
      <c r="I93" s="636"/>
      <c r="J93" s="636"/>
      <c r="K93" s="636"/>
      <c r="L93" s="637"/>
      <c r="M93" s="50"/>
      <c r="N93" s="497"/>
      <c r="O93" s="50"/>
      <c r="P93" s="50"/>
    </row>
    <row r="94" spans="1:16" ht="18" customHeight="1" thickBot="1" x14ac:dyDescent="0.3">
      <c r="A94" s="4937"/>
      <c r="B94" s="4952"/>
      <c r="C94" s="1142" t="s">
        <v>325</v>
      </c>
      <c r="D94" s="832" t="s">
        <v>326</v>
      </c>
      <c r="E94" s="217"/>
      <c r="F94" s="833" t="s">
        <v>21</v>
      </c>
      <c r="G94" s="834" t="str">
        <f>G93&amp;"  /  ["&amp;G59&amp;"]"</f>
        <v>310  /  [210 + 214 + 218]</v>
      </c>
      <c r="H94" s="631"/>
      <c r="I94" s="835"/>
      <c r="J94" s="835"/>
      <c r="K94" s="835"/>
      <c r="L94" s="836"/>
      <c r="M94" s="50"/>
      <c r="N94" s="837"/>
      <c r="O94" s="50"/>
      <c r="P94" s="50"/>
    </row>
    <row r="95" spans="1:16" s="1" customFormat="1" ht="15" customHeight="1" thickTop="1" x14ac:dyDescent="0.35">
      <c r="A95" s="69"/>
      <c r="B95" s="69"/>
      <c r="C95" s="69"/>
      <c r="E95" s="42"/>
    </row>
    <row r="96" spans="1:16" ht="18" customHeight="1" thickBot="1" x14ac:dyDescent="0.3">
      <c r="A96" s="585" t="s">
        <v>209</v>
      </c>
      <c r="B96" s="586"/>
      <c r="C96" s="587"/>
      <c r="D96" s="1008" t="s">
        <v>210</v>
      </c>
      <c r="E96" s="1009"/>
      <c r="F96" s="1010" t="s">
        <v>75</v>
      </c>
      <c r="G96" s="1011" t="s">
        <v>2090</v>
      </c>
      <c r="H96" s="631"/>
      <c r="I96" s="1010"/>
      <c r="J96" s="1010"/>
      <c r="K96" s="1010"/>
      <c r="L96" s="1013"/>
      <c r="M96" s="50"/>
      <c r="N96" s="1013"/>
      <c r="O96" s="50"/>
      <c r="P96" s="50"/>
    </row>
    <row r="97" spans="1:16" s="1" customFormat="1" ht="15" customHeight="1" thickTop="1" x14ac:dyDescent="0.35">
      <c r="A97" s="69"/>
      <c r="B97" s="69"/>
      <c r="C97" s="69"/>
      <c r="E97" s="42"/>
    </row>
    <row r="98" spans="1:16" ht="18" hidden="1" customHeight="1" outlineLevel="1" x14ac:dyDescent="0.25">
      <c r="A98" s="4990" t="s">
        <v>2091</v>
      </c>
      <c r="B98" s="4996" t="s">
        <v>2092</v>
      </c>
      <c r="C98" s="4999" t="s">
        <v>2093</v>
      </c>
      <c r="D98" s="1315" t="s">
        <v>2094</v>
      </c>
      <c r="E98" s="1316" t="s">
        <v>2095</v>
      </c>
      <c r="F98" s="1317" t="s">
        <v>2096</v>
      </c>
      <c r="G98" s="1318" t="s">
        <v>2097</v>
      </c>
      <c r="H98" s="631"/>
      <c r="I98" s="153"/>
      <c r="J98" s="153"/>
      <c r="K98" s="153"/>
      <c r="L98" s="114"/>
      <c r="M98" s="50"/>
      <c r="N98" s="114" t="s">
        <v>2098</v>
      </c>
      <c r="O98" s="50"/>
      <c r="P98" s="50"/>
    </row>
    <row r="99" spans="1:16" ht="18" hidden="1" customHeight="1" outlineLevel="1" x14ac:dyDescent="0.25">
      <c r="A99" s="4991"/>
      <c r="B99" s="4997"/>
      <c r="C99" s="5000"/>
      <c r="D99" s="1319" t="s">
        <v>2099</v>
      </c>
      <c r="E99" s="1320" t="s">
        <v>2100</v>
      </c>
      <c r="F99" s="1321" t="s">
        <v>2101</v>
      </c>
      <c r="G99" s="1322" t="s">
        <v>2102</v>
      </c>
      <c r="H99" s="631"/>
      <c r="I99" s="146"/>
      <c r="J99" s="146"/>
      <c r="K99" s="146"/>
      <c r="L99" s="112"/>
      <c r="M99" s="50"/>
      <c r="N99" s="112" t="s">
        <v>2098</v>
      </c>
      <c r="O99" s="50"/>
      <c r="P99" s="50"/>
    </row>
    <row r="100" spans="1:16" ht="18" hidden="1" customHeight="1" outlineLevel="1" x14ac:dyDescent="0.25">
      <c r="A100" s="4991"/>
      <c r="B100" s="4997"/>
      <c r="C100" s="5000"/>
      <c r="D100" s="1323" t="s">
        <v>2103</v>
      </c>
      <c r="E100" s="1324" t="s">
        <v>2104</v>
      </c>
      <c r="F100" s="1325" t="s">
        <v>2096</v>
      </c>
      <c r="G100" s="1326" t="s">
        <v>2105</v>
      </c>
      <c r="H100" s="631"/>
      <c r="I100" s="149"/>
      <c r="J100" s="149"/>
      <c r="K100" s="149"/>
      <c r="L100" s="117"/>
      <c r="M100" s="50"/>
      <c r="N100" s="117" t="s">
        <v>2098</v>
      </c>
      <c r="O100" s="50"/>
      <c r="P100" s="50"/>
    </row>
    <row r="101" spans="1:16" ht="18" hidden="1" customHeight="1" outlineLevel="1" x14ac:dyDescent="0.25">
      <c r="A101" s="4991"/>
      <c r="B101" s="4997"/>
      <c r="C101" s="5000"/>
      <c r="D101" s="1327" t="s">
        <v>2106</v>
      </c>
      <c r="E101" s="1320" t="s">
        <v>2107</v>
      </c>
      <c r="F101" s="1321" t="s">
        <v>2096</v>
      </c>
      <c r="G101" s="1322" t="s">
        <v>2107</v>
      </c>
      <c r="H101" s="631"/>
      <c r="I101" s="146"/>
      <c r="J101" s="146"/>
      <c r="K101" s="146"/>
      <c r="L101" s="112"/>
      <c r="M101" s="50"/>
      <c r="N101" s="112" t="s">
        <v>2098</v>
      </c>
      <c r="O101" s="50"/>
      <c r="P101" s="50"/>
    </row>
    <row r="102" spans="1:16" ht="18" hidden="1" customHeight="1" outlineLevel="1" x14ac:dyDescent="0.25">
      <c r="A102" s="4991"/>
      <c r="B102" s="4997"/>
      <c r="C102" s="5001"/>
      <c r="D102" s="1328" t="s">
        <v>2108</v>
      </c>
      <c r="E102" s="1329" t="s">
        <v>2109</v>
      </c>
      <c r="F102" s="1330" t="s">
        <v>2096</v>
      </c>
      <c r="G102" s="1331" t="s">
        <v>2110</v>
      </c>
      <c r="H102" s="631"/>
      <c r="I102" s="887"/>
      <c r="J102" s="887"/>
      <c r="K102" s="887"/>
      <c r="L102" s="888"/>
      <c r="M102" s="50"/>
      <c r="N102" s="888" t="s">
        <v>2098</v>
      </c>
      <c r="O102" s="50"/>
      <c r="P102" s="50"/>
    </row>
    <row r="103" spans="1:16" ht="18" hidden="1" customHeight="1" outlineLevel="1" x14ac:dyDescent="0.25">
      <c r="A103" s="4991"/>
      <c r="B103" s="4997"/>
      <c r="C103" s="4999" t="s">
        <v>2111</v>
      </c>
      <c r="D103" s="1315" t="s">
        <v>2112</v>
      </c>
      <c r="E103" s="1316" t="s">
        <v>2113</v>
      </c>
      <c r="F103" s="1317" t="s">
        <v>2096</v>
      </c>
      <c r="G103" s="1318" t="s">
        <v>2113</v>
      </c>
      <c r="H103" s="631"/>
      <c r="I103" s="153"/>
      <c r="J103" s="153"/>
      <c r="K103" s="153"/>
      <c r="L103" s="114"/>
      <c r="M103" s="50"/>
      <c r="N103" s="114" t="s">
        <v>2098</v>
      </c>
      <c r="O103" s="50"/>
      <c r="P103" s="50"/>
    </row>
    <row r="104" spans="1:16" ht="18" hidden="1" customHeight="1" outlineLevel="1" x14ac:dyDescent="0.25">
      <c r="A104" s="4991"/>
      <c r="B104" s="4997"/>
      <c r="C104" s="5000"/>
      <c r="D104" s="1327" t="s">
        <v>2114</v>
      </c>
      <c r="E104" s="1320" t="s">
        <v>2115</v>
      </c>
      <c r="F104" s="1321" t="s">
        <v>2096</v>
      </c>
      <c r="G104" s="1322" t="s">
        <v>2115</v>
      </c>
      <c r="H104" s="631"/>
      <c r="I104" s="146"/>
      <c r="J104" s="146"/>
      <c r="K104" s="146"/>
      <c r="L104" s="112"/>
      <c r="M104" s="50"/>
      <c r="N104" s="112" t="s">
        <v>2098</v>
      </c>
      <c r="O104" s="50"/>
      <c r="P104" s="50"/>
    </row>
    <row r="105" spans="1:16" ht="18" hidden="1" customHeight="1" outlineLevel="1" x14ac:dyDescent="0.25">
      <c r="A105" s="4991"/>
      <c r="B105" s="4997"/>
      <c r="C105" s="5000"/>
      <c r="D105" s="1327" t="s">
        <v>2116</v>
      </c>
      <c r="E105" s="1320" t="s">
        <v>2117</v>
      </c>
      <c r="F105" s="1321" t="s">
        <v>2096</v>
      </c>
      <c r="G105" s="1322" t="s">
        <v>2117</v>
      </c>
      <c r="H105" s="631"/>
      <c r="I105" s="146"/>
      <c r="J105" s="146"/>
      <c r="K105" s="146"/>
      <c r="L105" s="112"/>
      <c r="M105" s="50"/>
      <c r="N105" s="112" t="s">
        <v>2098</v>
      </c>
      <c r="O105" s="50"/>
      <c r="P105" s="50"/>
    </row>
    <row r="106" spans="1:16" ht="18" hidden="1" customHeight="1" outlineLevel="1" x14ac:dyDescent="0.25">
      <c r="A106" s="4991"/>
      <c r="B106" s="4997"/>
      <c r="C106" s="5000"/>
      <c r="D106" s="1327" t="s">
        <v>2118</v>
      </c>
      <c r="E106" s="1320" t="s">
        <v>2119</v>
      </c>
      <c r="F106" s="1321" t="s">
        <v>2096</v>
      </c>
      <c r="G106" s="1322" t="s">
        <v>2119</v>
      </c>
      <c r="H106" s="631"/>
      <c r="I106" s="146"/>
      <c r="J106" s="146"/>
      <c r="K106" s="146"/>
      <c r="L106" s="112"/>
      <c r="M106" s="50"/>
      <c r="N106" s="112" t="s">
        <v>2098</v>
      </c>
      <c r="O106" s="50"/>
      <c r="P106" s="50"/>
    </row>
    <row r="107" spans="1:16" ht="18" hidden="1" customHeight="1" outlineLevel="1" x14ac:dyDescent="0.25">
      <c r="A107" s="4991"/>
      <c r="B107" s="4997"/>
      <c r="C107" s="5000"/>
      <c r="D107" s="1327" t="s">
        <v>2120</v>
      </c>
      <c r="E107" s="1320" t="s">
        <v>2121</v>
      </c>
      <c r="F107" s="1321" t="s">
        <v>2096</v>
      </c>
      <c r="G107" s="1322" t="s">
        <v>2121</v>
      </c>
      <c r="H107" s="631"/>
      <c r="I107" s="146"/>
      <c r="J107" s="146"/>
      <c r="K107" s="146"/>
      <c r="L107" s="112"/>
      <c r="M107" s="50"/>
      <c r="N107" s="112" t="s">
        <v>2098</v>
      </c>
      <c r="O107" s="50"/>
      <c r="P107" s="50"/>
    </row>
    <row r="108" spans="1:16" ht="18" hidden="1" customHeight="1" outlineLevel="1" x14ac:dyDescent="0.25">
      <c r="A108" s="4991"/>
      <c r="B108" s="4997"/>
      <c r="C108" s="5000"/>
      <c r="D108" s="1327" t="s">
        <v>2122</v>
      </c>
      <c r="E108" s="1320" t="s">
        <v>2123</v>
      </c>
      <c r="F108" s="1321" t="s">
        <v>2096</v>
      </c>
      <c r="G108" s="1322" t="s">
        <v>2123</v>
      </c>
      <c r="H108" s="631"/>
      <c r="I108" s="146"/>
      <c r="J108" s="146"/>
      <c r="K108" s="146"/>
      <c r="L108" s="112"/>
      <c r="M108" s="50"/>
      <c r="N108" s="112" t="s">
        <v>2098</v>
      </c>
      <c r="O108" s="50"/>
      <c r="P108" s="50"/>
    </row>
    <row r="109" spans="1:16" ht="18" hidden="1" customHeight="1" outlineLevel="1" x14ac:dyDescent="0.25">
      <c r="A109" s="4991"/>
      <c r="B109" s="4997"/>
      <c r="C109" s="5000"/>
      <c r="D109" s="1327" t="s">
        <v>2124</v>
      </c>
      <c r="E109" s="1320" t="s">
        <v>2125</v>
      </c>
      <c r="F109" s="1321" t="s">
        <v>2096</v>
      </c>
      <c r="G109" s="1322" t="s">
        <v>2125</v>
      </c>
      <c r="H109" s="631"/>
      <c r="I109" s="146"/>
      <c r="J109" s="146"/>
      <c r="K109" s="146"/>
      <c r="L109" s="112"/>
      <c r="M109" s="50"/>
      <c r="N109" s="112" t="s">
        <v>2098</v>
      </c>
      <c r="O109" s="50"/>
      <c r="P109" s="50"/>
    </row>
    <row r="110" spans="1:16" ht="18" hidden="1" customHeight="1" outlineLevel="1" x14ac:dyDescent="0.25">
      <c r="A110" s="4991"/>
      <c r="B110" s="4997"/>
      <c r="C110" s="5000"/>
      <c r="D110" s="1327" t="s">
        <v>2126</v>
      </c>
      <c r="E110" s="1320" t="s">
        <v>2127</v>
      </c>
      <c r="F110" s="1321" t="s">
        <v>2096</v>
      </c>
      <c r="G110" s="1322" t="s">
        <v>2127</v>
      </c>
      <c r="H110" s="631"/>
      <c r="I110" s="146"/>
      <c r="J110" s="146"/>
      <c r="K110" s="146"/>
      <c r="L110" s="112"/>
      <c r="M110" s="50"/>
      <c r="N110" s="112" t="s">
        <v>2098</v>
      </c>
      <c r="O110" s="50"/>
      <c r="P110" s="50"/>
    </row>
    <row r="111" spans="1:16" ht="18" hidden="1" customHeight="1" outlineLevel="1" x14ac:dyDescent="0.25">
      <c r="A111" s="4991"/>
      <c r="B111" s="4997"/>
      <c r="C111" s="5001"/>
      <c r="D111" s="1328" t="s">
        <v>2128</v>
      </c>
      <c r="E111" s="1329" t="s">
        <v>2129</v>
      </c>
      <c r="F111" s="1330" t="s">
        <v>2096</v>
      </c>
      <c r="G111" s="1331" t="s">
        <v>2130</v>
      </c>
      <c r="H111" s="631"/>
      <c r="I111" s="887"/>
      <c r="J111" s="887"/>
      <c r="K111" s="887"/>
      <c r="L111" s="888"/>
      <c r="M111" s="50"/>
      <c r="N111" s="888" t="s">
        <v>2098</v>
      </c>
      <c r="O111" s="50"/>
      <c r="P111" s="50"/>
    </row>
    <row r="112" spans="1:16" ht="18" hidden="1" customHeight="1" outlineLevel="1" thickBot="1" x14ac:dyDescent="0.3">
      <c r="A112" s="4991"/>
      <c r="B112" s="4998"/>
      <c r="C112" s="1297" t="s">
        <v>2131</v>
      </c>
      <c r="D112" s="1332" t="s">
        <v>2132</v>
      </c>
      <c r="E112" s="1333" t="s">
        <v>2133</v>
      </c>
      <c r="F112" s="1334" t="s">
        <v>2096</v>
      </c>
      <c r="G112" s="1335" t="s">
        <v>2134</v>
      </c>
      <c r="H112" s="631"/>
      <c r="I112" s="889"/>
      <c r="J112" s="889"/>
      <c r="K112" s="889"/>
      <c r="L112" s="891"/>
      <c r="M112" s="50"/>
      <c r="N112" s="891" t="s">
        <v>2098</v>
      </c>
      <c r="O112" s="50"/>
      <c r="P112" s="50"/>
    </row>
    <row r="113" spans="1:16" ht="18" hidden="1" customHeight="1" outlineLevel="1" x14ac:dyDescent="0.25">
      <c r="A113" s="4991"/>
      <c r="B113" s="5005" t="s">
        <v>2135</v>
      </c>
      <c r="C113" s="5006" t="s">
        <v>2093</v>
      </c>
      <c r="D113" s="1336" t="s">
        <v>2136</v>
      </c>
      <c r="E113" s="1337" t="s">
        <v>2137</v>
      </c>
      <c r="F113" s="1338" t="s">
        <v>2096</v>
      </c>
      <c r="G113" s="1339" t="s">
        <v>2137</v>
      </c>
      <c r="H113" s="631"/>
      <c r="I113" s="157"/>
      <c r="J113" s="157"/>
      <c r="K113" s="157"/>
      <c r="L113" s="130"/>
      <c r="M113" s="50"/>
      <c r="N113" s="130" t="s">
        <v>2098</v>
      </c>
      <c r="O113" s="50"/>
      <c r="P113" s="50"/>
    </row>
    <row r="114" spans="1:16" ht="18" hidden="1" customHeight="1" outlineLevel="1" x14ac:dyDescent="0.25">
      <c r="A114" s="4991"/>
      <c r="B114" s="4997"/>
      <c r="C114" s="5000"/>
      <c r="D114" s="1327" t="s">
        <v>2138</v>
      </c>
      <c r="E114" s="1320" t="s">
        <v>2139</v>
      </c>
      <c r="F114" s="1321" t="s">
        <v>2096</v>
      </c>
      <c r="G114" s="1322" t="s">
        <v>2139</v>
      </c>
      <c r="H114" s="631"/>
      <c r="I114" s="146"/>
      <c r="J114" s="146"/>
      <c r="K114" s="146"/>
      <c r="L114" s="112"/>
      <c r="M114" s="50"/>
      <c r="N114" s="112" t="s">
        <v>2098</v>
      </c>
      <c r="O114" s="50"/>
      <c r="P114" s="50"/>
    </row>
    <row r="115" spans="1:16" ht="18" hidden="1" customHeight="1" outlineLevel="1" x14ac:dyDescent="0.25">
      <c r="A115" s="4991"/>
      <c r="B115" s="4997"/>
      <c r="C115" s="5000"/>
      <c r="D115" s="1327" t="s">
        <v>2140</v>
      </c>
      <c r="E115" s="1320" t="s">
        <v>2141</v>
      </c>
      <c r="F115" s="1321" t="s">
        <v>2096</v>
      </c>
      <c r="G115" s="1322" t="s">
        <v>2141</v>
      </c>
      <c r="H115" s="631"/>
      <c r="I115" s="146"/>
      <c r="J115" s="146"/>
      <c r="K115" s="146"/>
      <c r="L115" s="112"/>
      <c r="M115" s="50"/>
      <c r="N115" s="112" t="s">
        <v>2098</v>
      </c>
      <c r="O115" s="50"/>
      <c r="P115" s="50"/>
    </row>
    <row r="116" spans="1:16" ht="18" hidden="1" customHeight="1" outlineLevel="1" x14ac:dyDescent="0.25">
      <c r="A116" s="4991"/>
      <c r="B116" s="4997"/>
      <c r="C116" s="5000"/>
      <c r="D116" s="1328" t="s">
        <v>2142</v>
      </c>
      <c r="E116" s="1329" t="s">
        <v>2143</v>
      </c>
      <c r="F116" s="1330" t="s">
        <v>2096</v>
      </c>
      <c r="G116" s="1331" t="s">
        <v>2144</v>
      </c>
      <c r="H116" s="631"/>
      <c r="I116" s="887"/>
      <c r="J116" s="887"/>
      <c r="K116" s="887"/>
      <c r="L116" s="888"/>
      <c r="M116" s="50"/>
      <c r="N116" s="888" t="s">
        <v>2098</v>
      </c>
      <c r="O116" s="50"/>
      <c r="P116" s="50"/>
    </row>
    <row r="117" spans="1:16" ht="18" hidden="1" customHeight="1" outlineLevel="1" x14ac:dyDescent="0.25">
      <c r="A117" s="4991"/>
      <c r="B117" s="4997"/>
      <c r="C117" s="4999" t="s">
        <v>2111</v>
      </c>
      <c r="D117" s="1315" t="s">
        <v>2145</v>
      </c>
      <c r="E117" s="1316" t="s">
        <v>2146</v>
      </c>
      <c r="F117" s="1317" t="s">
        <v>2096</v>
      </c>
      <c r="G117" s="1318" t="s">
        <v>2146</v>
      </c>
      <c r="H117" s="631"/>
      <c r="I117" s="153"/>
      <c r="J117" s="153"/>
      <c r="K117" s="153"/>
      <c r="L117" s="114"/>
      <c r="M117" s="50"/>
      <c r="N117" s="114" t="s">
        <v>2098</v>
      </c>
      <c r="O117" s="50"/>
      <c r="P117" s="50"/>
    </row>
    <row r="118" spans="1:16" ht="18" hidden="1" customHeight="1" outlineLevel="1" x14ac:dyDescent="0.25">
      <c r="A118" s="4991"/>
      <c r="B118" s="4997"/>
      <c r="C118" s="5000"/>
      <c r="D118" s="1327" t="s">
        <v>2147</v>
      </c>
      <c r="E118" s="1320" t="s">
        <v>2148</v>
      </c>
      <c r="F118" s="1321" t="s">
        <v>2096</v>
      </c>
      <c r="G118" s="1322" t="s">
        <v>2148</v>
      </c>
      <c r="H118" s="631"/>
      <c r="I118" s="146"/>
      <c r="J118" s="146"/>
      <c r="K118" s="146"/>
      <c r="L118" s="112"/>
      <c r="M118" s="50"/>
      <c r="N118" s="112" t="s">
        <v>2098</v>
      </c>
      <c r="O118" s="50"/>
      <c r="P118" s="50"/>
    </row>
    <row r="119" spans="1:16" ht="18" hidden="1" customHeight="1" outlineLevel="1" x14ac:dyDescent="0.25">
      <c r="A119" s="4991"/>
      <c r="B119" s="4997"/>
      <c r="C119" s="5000"/>
      <c r="D119" s="1327" t="s">
        <v>2149</v>
      </c>
      <c r="E119" s="1320" t="s">
        <v>2150</v>
      </c>
      <c r="F119" s="1321" t="s">
        <v>2096</v>
      </c>
      <c r="G119" s="1322" t="s">
        <v>2150</v>
      </c>
      <c r="H119" s="631"/>
      <c r="I119" s="146"/>
      <c r="J119" s="146"/>
      <c r="K119" s="146"/>
      <c r="L119" s="112"/>
      <c r="M119" s="50"/>
      <c r="N119" s="112" t="s">
        <v>2098</v>
      </c>
      <c r="O119" s="50"/>
      <c r="P119" s="50"/>
    </row>
    <row r="120" spans="1:16" ht="18" hidden="1" customHeight="1" outlineLevel="1" x14ac:dyDescent="0.25">
      <c r="A120" s="4991"/>
      <c r="B120" s="4997"/>
      <c r="C120" s="5000"/>
      <c r="D120" s="1327" t="s">
        <v>2136</v>
      </c>
      <c r="E120" s="1320" t="s">
        <v>2151</v>
      </c>
      <c r="F120" s="1321" t="s">
        <v>2096</v>
      </c>
      <c r="G120" s="1322" t="s">
        <v>2151</v>
      </c>
      <c r="H120" s="631"/>
      <c r="I120" s="146"/>
      <c r="J120" s="146"/>
      <c r="K120" s="146"/>
      <c r="L120" s="112"/>
      <c r="M120" s="50"/>
      <c r="N120" s="112" t="s">
        <v>2098</v>
      </c>
      <c r="O120" s="50"/>
      <c r="P120" s="50"/>
    </row>
    <row r="121" spans="1:16" ht="18" hidden="1" customHeight="1" outlineLevel="1" x14ac:dyDescent="0.25">
      <c r="A121" s="4991"/>
      <c r="B121" s="4997"/>
      <c r="C121" s="5000"/>
      <c r="D121" s="1327" t="s">
        <v>2138</v>
      </c>
      <c r="E121" s="1320" t="s">
        <v>2152</v>
      </c>
      <c r="F121" s="1321" t="s">
        <v>2096</v>
      </c>
      <c r="G121" s="1322" t="s">
        <v>2152</v>
      </c>
      <c r="H121" s="631"/>
      <c r="I121" s="146"/>
      <c r="J121" s="146"/>
      <c r="K121" s="146"/>
      <c r="L121" s="112"/>
      <c r="M121" s="50"/>
      <c r="N121" s="112" t="s">
        <v>2098</v>
      </c>
      <c r="O121" s="50"/>
      <c r="P121" s="50"/>
    </row>
    <row r="122" spans="1:16" ht="18" hidden="1" customHeight="1" outlineLevel="1" x14ac:dyDescent="0.25">
      <c r="A122" s="4991"/>
      <c r="B122" s="4997"/>
      <c r="C122" s="5001"/>
      <c r="D122" s="1328" t="s">
        <v>2153</v>
      </c>
      <c r="E122" s="1329" t="s">
        <v>2154</v>
      </c>
      <c r="F122" s="1330" t="s">
        <v>2096</v>
      </c>
      <c r="G122" s="1331" t="s">
        <v>2155</v>
      </c>
      <c r="H122" s="631"/>
      <c r="I122" s="887"/>
      <c r="J122" s="887"/>
      <c r="K122" s="887"/>
      <c r="L122" s="888"/>
      <c r="M122" s="50"/>
      <c r="N122" s="888" t="s">
        <v>2098</v>
      </c>
      <c r="O122" s="50"/>
      <c r="P122" s="50"/>
    </row>
    <row r="123" spans="1:16" ht="18" hidden="1" customHeight="1" outlineLevel="1" thickBot="1" x14ac:dyDescent="0.3">
      <c r="A123" s="4991"/>
      <c r="B123" s="4998"/>
      <c r="C123" s="1297" t="s">
        <v>2131</v>
      </c>
      <c r="D123" s="1332" t="s">
        <v>2156</v>
      </c>
      <c r="E123" s="1333" t="s">
        <v>2157</v>
      </c>
      <c r="F123" s="1334" t="s">
        <v>2096</v>
      </c>
      <c r="G123" s="1335" t="s">
        <v>2158</v>
      </c>
      <c r="H123" s="631"/>
      <c r="I123" s="889"/>
      <c r="J123" s="889"/>
      <c r="K123" s="889"/>
      <c r="L123" s="891"/>
      <c r="M123" s="50"/>
      <c r="N123" s="891" t="s">
        <v>2098</v>
      </c>
      <c r="O123" s="50"/>
      <c r="P123" s="50"/>
    </row>
    <row r="124" spans="1:16" ht="18" hidden="1" customHeight="1" outlineLevel="1" x14ac:dyDescent="0.25">
      <c r="A124" s="4991"/>
      <c r="B124" s="1340" t="s">
        <v>2159</v>
      </c>
      <c r="C124" s="1341"/>
      <c r="D124" s="1327" t="s">
        <v>2160</v>
      </c>
      <c r="E124" s="1320" t="s">
        <v>2161</v>
      </c>
      <c r="F124" s="1321" t="s">
        <v>2096</v>
      </c>
      <c r="G124" s="1322" t="s">
        <v>2162</v>
      </c>
      <c r="H124" s="631"/>
      <c r="I124" s="146"/>
      <c r="J124" s="146"/>
      <c r="K124" s="146"/>
      <c r="L124" s="112"/>
      <c r="M124" s="50"/>
      <c r="N124" s="112" t="s">
        <v>2098</v>
      </c>
      <c r="O124" s="50"/>
      <c r="P124" s="50"/>
    </row>
    <row r="125" spans="1:16" ht="18" hidden="1" customHeight="1" outlineLevel="1" x14ac:dyDescent="0.25">
      <c r="A125" s="4991"/>
      <c r="B125" s="1342"/>
      <c r="C125" s="1343"/>
      <c r="D125" s="1327" t="s">
        <v>2163</v>
      </c>
      <c r="E125" s="1320" t="s">
        <v>2164</v>
      </c>
      <c r="F125" s="1321" t="s">
        <v>2101</v>
      </c>
      <c r="G125" s="1322" t="s">
        <v>2164</v>
      </c>
      <c r="H125" s="631"/>
      <c r="I125" s="146"/>
      <c r="J125" s="146"/>
      <c r="K125" s="146"/>
      <c r="L125" s="112"/>
      <c r="M125" s="50"/>
      <c r="N125" s="112" t="s">
        <v>2098</v>
      </c>
      <c r="O125" s="50"/>
      <c r="P125" s="50"/>
    </row>
    <row r="126" spans="1:16" ht="18" hidden="1" customHeight="1" outlineLevel="1" thickBot="1" x14ac:dyDescent="0.3">
      <c r="A126" s="4992"/>
      <c r="B126" s="1344"/>
      <c r="C126" s="1310"/>
      <c r="D126" s="1345" t="s">
        <v>2165</v>
      </c>
      <c r="E126" s="1346" t="s">
        <v>2166</v>
      </c>
      <c r="F126" s="1347" t="s">
        <v>2096</v>
      </c>
      <c r="G126" s="1348" t="s">
        <v>2167</v>
      </c>
      <c r="H126" s="631"/>
      <c r="I126" s="165"/>
      <c r="J126" s="165"/>
      <c r="K126" s="165"/>
      <c r="L126" s="138"/>
      <c r="M126" s="50"/>
      <c r="N126" s="138" t="s">
        <v>2098</v>
      </c>
      <c r="O126" s="50"/>
      <c r="P126" s="50"/>
    </row>
    <row r="127" spans="1:16" s="1" customFormat="1" ht="15" hidden="1" customHeight="1" outlineLevel="1" thickTop="1" x14ac:dyDescent="0.35">
      <c r="A127" s="69"/>
      <c r="B127" s="69"/>
      <c r="C127" s="69"/>
      <c r="E127" s="42"/>
    </row>
    <row r="128" spans="1:16" ht="18" hidden="1" customHeight="1" outlineLevel="1" x14ac:dyDescent="0.25">
      <c r="A128" s="4990" t="s">
        <v>2168</v>
      </c>
      <c r="B128" s="4996" t="s">
        <v>2169</v>
      </c>
      <c r="C128" s="4999" t="s">
        <v>2170</v>
      </c>
      <c r="D128" s="1315" t="s">
        <v>2171</v>
      </c>
      <c r="E128" s="1316" t="s">
        <v>2172</v>
      </c>
      <c r="F128" s="1317" t="s">
        <v>2096</v>
      </c>
      <c r="G128" s="1318" t="s">
        <v>2172</v>
      </c>
      <c r="H128" s="631"/>
      <c r="I128" s="153"/>
      <c r="J128" s="153"/>
      <c r="K128" s="153"/>
      <c r="L128" s="114"/>
      <c r="M128" s="50"/>
      <c r="N128" s="114" t="s">
        <v>2098</v>
      </c>
      <c r="O128" s="50"/>
      <c r="P128" s="50"/>
    </row>
    <row r="129" spans="1:16" ht="18" hidden="1" customHeight="1" outlineLevel="1" x14ac:dyDescent="0.25">
      <c r="A129" s="4991"/>
      <c r="B129" s="4997"/>
      <c r="C129" s="5000"/>
      <c r="D129" s="1327" t="s">
        <v>2173</v>
      </c>
      <c r="E129" s="1320" t="s">
        <v>2174</v>
      </c>
      <c r="F129" s="1321" t="s">
        <v>2096</v>
      </c>
      <c r="G129" s="1322" t="s">
        <v>2174</v>
      </c>
      <c r="H129" s="631"/>
      <c r="I129" s="146"/>
      <c r="J129" s="146"/>
      <c r="K129" s="146"/>
      <c r="L129" s="112"/>
      <c r="M129" s="50"/>
      <c r="N129" s="112" t="s">
        <v>2098</v>
      </c>
      <c r="O129" s="50"/>
      <c r="P129" s="50"/>
    </row>
    <row r="130" spans="1:16" ht="18" hidden="1" customHeight="1" outlineLevel="1" x14ac:dyDescent="0.25">
      <c r="A130" s="4991"/>
      <c r="B130" s="4997"/>
      <c r="C130" s="5000"/>
      <c r="D130" s="1327" t="s">
        <v>2175</v>
      </c>
      <c r="E130" s="1320" t="s">
        <v>2176</v>
      </c>
      <c r="F130" s="1321" t="s">
        <v>2096</v>
      </c>
      <c r="G130" s="1322" t="s">
        <v>2176</v>
      </c>
      <c r="H130" s="631"/>
      <c r="I130" s="146"/>
      <c r="J130" s="146"/>
      <c r="K130" s="146"/>
      <c r="L130" s="112"/>
      <c r="M130" s="50"/>
      <c r="N130" s="112" t="s">
        <v>2098</v>
      </c>
      <c r="O130" s="50"/>
      <c r="P130" s="50"/>
    </row>
    <row r="131" spans="1:16" ht="18" hidden="1" customHeight="1" outlineLevel="1" x14ac:dyDescent="0.25">
      <c r="A131" s="4991"/>
      <c r="B131" s="4997"/>
      <c r="C131" s="5000"/>
      <c r="D131" s="1328" t="s">
        <v>2177</v>
      </c>
      <c r="E131" s="1329" t="s">
        <v>2178</v>
      </c>
      <c r="F131" s="1330" t="s">
        <v>2096</v>
      </c>
      <c r="G131" s="1331" t="s">
        <v>2179</v>
      </c>
      <c r="H131" s="631"/>
      <c r="I131" s="887"/>
      <c r="J131" s="887"/>
      <c r="K131" s="887"/>
      <c r="L131" s="888"/>
      <c r="M131" s="50"/>
      <c r="N131" s="888" t="s">
        <v>2098</v>
      </c>
      <c r="O131" s="50"/>
      <c r="P131" s="50"/>
    </row>
    <row r="132" spans="1:16" ht="18" hidden="1" customHeight="1" outlineLevel="1" x14ac:dyDescent="0.25">
      <c r="A132" s="4991"/>
      <c r="B132" s="4997"/>
      <c r="C132" s="4999" t="s">
        <v>2180</v>
      </c>
      <c r="D132" s="1315" t="s">
        <v>2181</v>
      </c>
      <c r="E132" s="1316" t="s">
        <v>2182</v>
      </c>
      <c r="F132" s="1317" t="s">
        <v>2096</v>
      </c>
      <c r="G132" s="1318" t="s">
        <v>2182</v>
      </c>
      <c r="H132" s="631"/>
      <c r="I132" s="153"/>
      <c r="J132" s="153"/>
      <c r="K132" s="153"/>
      <c r="L132" s="114"/>
      <c r="M132" s="50"/>
      <c r="N132" s="114" t="s">
        <v>2098</v>
      </c>
      <c r="O132" s="50"/>
      <c r="P132" s="50"/>
    </row>
    <row r="133" spans="1:16" ht="18" hidden="1" customHeight="1" outlineLevel="1" x14ac:dyDescent="0.25">
      <c r="A133" s="4991"/>
      <c r="B133" s="4997"/>
      <c r="C133" s="5000"/>
      <c r="D133" s="1327" t="s">
        <v>2183</v>
      </c>
      <c r="E133" s="1320" t="s">
        <v>2184</v>
      </c>
      <c r="F133" s="1321" t="s">
        <v>2096</v>
      </c>
      <c r="G133" s="1322" t="s">
        <v>2184</v>
      </c>
      <c r="H133" s="631"/>
      <c r="I133" s="146"/>
      <c r="J133" s="146"/>
      <c r="K133" s="146"/>
      <c r="L133" s="112"/>
      <c r="M133" s="50"/>
      <c r="N133" s="112" t="s">
        <v>2098</v>
      </c>
      <c r="O133" s="50"/>
      <c r="P133" s="50"/>
    </row>
    <row r="134" spans="1:16" ht="18" hidden="1" customHeight="1" outlineLevel="1" x14ac:dyDescent="0.25">
      <c r="A134" s="4991"/>
      <c r="B134" s="4997"/>
      <c r="C134" s="5000"/>
      <c r="D134" s="1327" t="s">
        <v>2185</v>
      </c>
      <c r="E134" s="1320" t="s">
        <v>2186</v>
      </c>
      <c r="F134" s="1321" t="s">
        <v>2096</v>
      </c>
      <c r="G134" s="1322" t="s">
        <v>2186</v>
      </c>
      <c r="H134" s="631"/>
      <c r="I134" s="146"/>
      <c r="J134" s="146"/>
      <c r="K134" s="146"/>
      <c r="L134" s="112"/>
      <c r="M134" s="50"/>
      <c r="N134" s="112" t="s">
        <v>2098</v>
      </c>
      <c r="O134" s="50"/>
      <c r="P134" s="50"/>
    </row>
    <row r="135" spans="1:16" ht="18" hidden="1" customHeight="1" outlineLevel="1" x14ac:dyDescent="0.25">
      <c r="A135" s="4991"/>
      <c r="B135" s="4997"/>
      <c r="C135" s="5000"/>
      <c r="D135" s="1327" t="s">
        <v>2187</v>
      </c>
      <c r="E135" s="1320" t="s">
        <v>2188</v>
      </c>
      <c r="F135" s="1321" t="s">
        <v>2096</v>
      </c>
      <c r="G135" s="1322" t="s">
        <v>2188</v>
      </c>
      <c r="H135" s="631"/>
      <c r="I135" s="146"/>
      <c r="J135" s="146"/>
      <c r="K135" s="146"/>
      <c r="L135" s="112"/>
      <c r="M135" s="50"/>
      <c r="N135" s="112" t="s">
        <v>2098</v>
      </c>
      <c r="O135" s="50"/>
      <c r="P135" s="50"/>
    </row>
    <row r="136" spans="1:16" ht="18" hidden="1" customHeight="1" outlineLevel="1" x14ac:dyDescent="0.25">
      <c r="A136" s="4991"/>
      <c r="B136" s="4997"/>
      <c r="C136" s="5000"/>
      <c r="D136" s="1327" t="s">
        <v>2189</v>
      </c>
      <c r="E136" s="1320" t="s">
        <v>2190</v>
      </c>
      <c r="F136" s="1321" t="s">
        <v>2096</v>
      </c>
      <c r="G136" s="1322" t="s">
        <v>2190</v>
      </c>
      <c r="H136" s="631"/>
      <c r="I136" s="146"/>
      <c r="J136" s="146"/>
      <c r="K136" s="146"/>
      <c r="L136" s="112"/>
      <c r="M136" s="50"/>
      <c r="N136" s="112" t="s">
        <v>2098</v>
      </c>
      <c r="O136" s="50"/>
      <c r="P136" s="50"/>
    </row>
    <row r="137" spans="1:16" ht="18" hidden="1" customHeight="1" outlineLevel="1" x14ac:dyDescent="0.25">
      <c r="A137" s="4991"/>
      <c r="B137" s="4997"/>
      <c r="C137" s="5000"/>
      <c r="D137" s="1327" t="s">
        <v>2175</v>
      </c>
      <c r="E137" s="1320" t="s">
        <v>2191</v>
      </c>
      <c r="F137" s="1321" t="s">
        <v>2096</v>
      </c>
      <c r="G137" s="1322" t="s">
        <v>2191</v>
      </c>
      <c r="H137" s="631"/>
      <c r="I137" s="146"/>
      <c r="J137" s="146"/>
      <c r="K137" s="146"/>
      <c r="L137" s="112"/>
      <c r="M137" s="50"/>
      <c r="N137" s="112" t="s">
        <v>2098</v>
      </c>
      <c r="O137" s="50"/>
      <c r="P137" s="50"/>
    </row>
    <row r="138" spans="1:16" ht="18" hidden="1" customHeight="1" outlineLevel="1" x14ac:dyDescent="0.25">
      <c r="A138" s="4991"/>
      <c r="B138" s="4997"/>
      <c r="C138" s="5001"/>
      <c r="D138" s="1328" t="s">
        <v>2192</v>
      </c>
      <c r="E138" s="1329" t="s">
        <v>2193</v>
      </c>
      <c r="F138" s="1330" t="s">
        <v>2096</v>
      </c>
      <c r="G138" s="1331" t="s">
        <v>2194</v>
      </c>
      <c r="H138" s="631"/>
      <c r="I138" s="887"/>
      <c r="J138" s="887"/>
      <c r="K138" s="887"/>
      <c r="L138" s="888"/>
      <c r="M138" s="50"/>
      <c r="N138" s="888" t="s">
        <v>2098</v>
      </c>
      <c r="O138" s="50"/>
      <c r="P138" s="50"/>
    </row>
    <row r="139" spans="1:16" ht="18" hidden="1" customHeight="1" outlineLevel="1" thickBot="1" x14ac:dyDescent="0.3">
      <c r="A139" s="4991"/>
      <c r="B139" s="4997"/>
      <c r="C139" s="1343" t="s">
        <v>78</v>
      </c>
      <c r="D139" s="1332" t="s">
        <v>2195</v>
      </c>
      <c r="E139" s="1333" t="s">
        <v>2196</v>
      </c>
      <c r="F139" s="1334" t="s">
        <v>2096</v>
      </c>
      <c r="G139" s="1335" t="s">
        <v>2197</v>
      </c>
      <c r="H139" s="631"/>
      <c r="I139" s="889"/>
      <c r="J139" s="889"/>
      <c r="K139" s="889"/>
      <c r="L139" s="891"/>
      <c r="M139" s="50"/>
      <c r="N139" s="891" t="s">
        <v>2098</v>
      </c>
      <c r="O139" s="50"/>
      <c r="P139" s="50"/>
    </row>
    <row r="140" spans="1:16" ht="18" hidden="1" customHeight="1" outlineLevel="1" x14ac:dyDescent="0.25">
      <c r="A140" s="4991"/>
      <c r="B140" s="5005" t="s">
        <v>2198</v>
      </c>
      <c r="C140" s="5006" t="s">
        <v>2170</v>
      </c>
      <c r="D140" s="1336" t="s">
        <v>2199</v>
      </c>
      <c r="E140" s="1337" t="s">
        <v>2200</v>
      </c>
      <c r="F140" s="1338" t="s">
        <v>2096</v>
      </c>
      <c r="G140" s="1339" t="s">
        <v>2200</v>
      </c>
      <c r="H140" s="631"/>
      <c r="I140" s="157"/>
      <c r="J140" s="157"/>
      <c r="K140" s="157"/>
      <c r="L140" s="130"/>
      <c r="M140" s="50"/>
      <c r="N140" s="130" t="s">
        <v>2098</v>
      </c>
      <c r="O140" s="50"/>
      <c r="P140" s="50"/>
    </row>
    <row r="141" spans="1:16" ht="18" hidden="1" customHeight="1" outlineLevel="1" x14ac:dyDescent="0.25">
      <c r="A141" s="4991"/>
      <c r="B141" s="4997"/>
      <c r="C141" s="5000"/>
      <c r="D141" s="1327" t="s">
        <v>2201</v>
      </c>
      <c r="E141" s="1320" t="s">
        <v>2202</v>
      </c>
      <c r="F141" s="1321" t="s">
        <v>2096</v>
      </c>
      <c r="G141" s="1322" t="s">
        <v>2202</v>
      </c>
      <c r="H141" s="631"/>
      <c r="I141" s="146"/>
      <c r="J141" s="146"/>
      <c r="K141" s="146"/>
      <c r="L141" s="112"/>
      <c r="M141" s="50"/>
      <c r="N141" s="112" t="s">
        <v>2098</v>
      </c>
      <c r="O141" s="50"/>
      <c r="P141" s="50"/>
    </row>
    <row r="142" spans="1:16" ht="18" hidden="1" customHeight="1" outlineLevel="1" x14ac:dyDescent="0.25">
      <c r="A142" s="4991"/>
      <c r="B142" s="4997"/>
      <c r="C142" s="5000"/>
      <c r="D142" s="1327" t="s">
        <v>2106</v>
      </c>
      <c r="E142" s="1320" t="s">
        <v>2203</v>
      </c>
      <c r="F142" s="1321" t="s">
        <v>2096</v>
      </c>
      <c r="G142" s="1322" t="s">
        <v>2203</v>
      </c>
      <c r="H142" s="631"/>
      <c r="I142" s="146"/>
      <c r="J142" s="146"/>
      <c r="K142" s="146"/>
      <c r="L142" s="112"/>
      <c r="M142" s="50"/>
      <c r="N142" s="112" t="s">
        <v>2098</v>
      </c>
      <c r="O142" s="50"/>
      <c r="P142" s="50"/>
    </row>
    <row r="143" spans="1:16" ht="18" hidden="1" customHeight="1" outlineLevel="1" x14ac:dyDescent="0.25">
      <c r="A143" s="4991"/>
      <c r="B143" s="4997"/>
      <c r="C143" s="5000"/>
      <c r="D143" s="1328" t="s">
        <v>2204</v>
      </c>
      <c r="E143" s="1329" t="s">
        <v>2205</v>
      </c>
      <c r="F143" s="1330" t="s">
        <v>2096</v>
      </c>
      <c r="G143" s="1331" t="s">
        <v>2206</v>
      </c>
      <c r="H143" s="631"/>
      <c r="I143" s="887"/>
      <c r="J143" s="887"/>
      <c r="K143" s="887"/>
      <c r="L143" s="888"/>
      <c r="M143" s="50"/>
      <c r="N143" s="888" t="s">
        <v>2098</v>
      </c>
      <c r="O143" s="50"/>
      <c r="P143" s="50"/>
    </row>
    <row r="144" spans="1:16" ht="18" hidden="1" customHeight="1" outlineLevel="1" x14ac:dyDescent="0.25">
      <c r="A144" s="4991"/>
      <c r="B144" s="4997"/>
      <c r="C144" s="4999" t="s">
        <v>2180</v>
      </c>
      <c r="D144" s="1315" t="s">
        <v>2199</v>
      </c>
      <c r="E144" s="1316" t="s">
        <v>2207</v>
      </c>
      <c r="F144" s="1317" t="s">
        <v>2096</v>
      </c>
      <c r="G144" s="1318" t="s">
        <v>2207</v>
      </c>
      <c r="H144" s="631"/>
      <c r="I144" s="153"/>
      <c r="J144" s="153"/>
      <c r="K144" s="153"/>
      <c r="L144" s="114"/>
      <c r="M144" s="50"/>
      <c r="N144" s="114" t="s">
        <v>2098</v>
      </c>
      <c r="O144" s="50"/>
      <c r="P144" s="50"/>
    </row>
    <row r="145" spans="1:16" ht="18" hidden="1" customHeight="1" outlineLevel="1" x14ac:dyDescent="0.25">
      <c r="A145" s="4991"/>
      <c r="B145" s="4997"/>
      <c r="C145" s="5000"/>
      <c r="D145" s="1327" t="s">
        <v>2201</v>
      </c>
      <c r="E145" s="1320" t="s">
        <v>2208</v>
      </c>
      <c r="F145" s="1321" t="s">
        <v>2096</v>
      </c>
      <c r="G145" s="1322" t="s">
        <v>2208</v>
      </c>
      <c r="H145" s="631"/>
      <c r="I145" s="146"/>
      <c r="J145" s="146"/>
      <c r="K145" s="146"/>
      <c r="L145" s="112"/>
      <c r="M145" s="50"/>
      <c r="N145" s="112" t="s">
        <v>2098</v>
      </c>
      <c r="O145" s="50"/>
      <c r="P145" s="50"/>
    </row>
    <row r="146" spans="1:16" ht="18" hidden="1" customHeight="1" outlineLevel="1" x14ac:dyDescent="0.25">
      <c r="A146" s="4991"/>
      <c r="B146" s="4997"/>
      <c r="C146" s="5000"/>
      <c r="D146" s="1327" t="s">
        <v>2106</v>
      </c>
      <c r="E146" s="1320" t="s">
        <v>2209</v>
      </c>
      <c r="F146" s="1321" t="s">
        <v>2096</v>
      </c>
      <c r="G146" s="1322" t="s">
        <v>2209</v>
      </c>
      <c r="H146" s="631"/>
      <c r="I146" s="146"/>
      <c r="J146" s="146"/>
      <c r="K146" s="146"/>
      <c r="L146" s="112"/>
      <c r="M146" s="50"/>
      <c r="N146" s="112" t="s">
        <v>2098</v>
      </c>
      <c r="O146" s="50"/>
      <c r="P146" s="50"/>
    </row>
    <row r="147" spans="1:16" ht="18" hidden="1" customHeight="1" outlineLevel="1" x14ac:dyDescent="0.25">
      <c r="A147" s="4991"/>
      <c r="B147" s="4997"/>
      <c r="C147" s="5001"/>
      <c r="D147" s="1328" t="s">
        <v>2210</v>
      </c>
      <c r="E147" s="1329" t="s">
        <v>2211</v>
      </c>
      <c r="F147" s="1330" t="s">
        <v>2096</v>
      </c>
      <c r="G147" s="1331" t="s">
        <v>2212</v>
      </c>
      <c r="H147" s="631"/>
      <c r="I147" s="887"/>
      <c r="J147" s="887"/>
      <c r="K147" s="887"/>
      <c r="L147" s="888"/>
      <c r="M147" s="50"/>
      <c r="N147" s="888" t="s">
        <v>2098</v>
      </c>
      <c r="O147" s="50"/>
      <c r="P147" s="50"/>
    </row>
    <row r="148" spans="1:16" ht="18" hidden="1" customHeight="1" outlineLevel="1" thickBot="1" x14ac:dyDescent="0.3">
      <c r="A148" s="4991"/>
      <c r="B148" s="4998"/>
      <c r="C148" s="1297" t="s">
        <v>78</v>
      </c>
      <c r="D148" s="1332" t="s">
        <v>2213</v>
      </c>
      <c r="E148" s="1333" t="s">
        <v>2214</v>
      </c>
      <c r="F148" s="1334" t="s">
        <v>2096</v>
      </c>
      <c r="G148" s="1335" t="s">
        <v>2215</v>
      </c>
      <c r="H148" s="631"/>
      <c r="I148" s="889"/>
      <c r="J148" s="889"/>
      <c r="K148" s="889"/>
      <c r="L148" s="891"/>
      <c r="M148" s="50"/>
      <c r="N148" s="891" t="s">
        <v>2098</v>
      </c>
      <c r="O148" s="50"/>
      <c r="P148" s="50"/>
    </row>
    <row r="149" spans="1:16" ht="18" hidden="1" customHeight="1" outlineLevel="1" x14ac:dyDescent="0.25">
      <c r="A149" s="4991"/>
      <c r="B149" s="1340"/>
      <c r="C149" s="1341"/>
      <c r="D149" s="1327" t="s">
        <v>2216</v>
      </c>
      <c r="E149" s="1320" t="s">
        <v>2217</v>
      </c>
      <c r="F149" s="1321" t="s">
        <v>2096</v>
      </c>
      <c r="G149" s="1322" t="s">
        <v>2218</v>
      </c>
      <c r="H149" s="631"/>
      <c r="I149" s="146"/>
      <c r="J149" s="146"/>
      <c r="K149" s="146"/>
      <c r="L149" s="112"/>
      <c r="M149" s="50"/>
      <c r="N149" s="112" t="s">
        <v>2098</v>
      </c>
      <c r="O149" s="50"/>
      <c r="P149" s="50"/>
    </row>
    <row r="150" spans="1:16" ht="18" hidden="1" customHeight="1" outlineLevel="1" thickBot="1" x14ac:dyDescent="0.3">
      <c r="A150" s="4992"/>
      <c r="B150" s="1344"/>
      <c r="C150" s="1310"/>
      <c r="D150" s="1345" t="s">
        <v>2219</v>
      </c>
      <c r="E150" s="1346" t="s">
        <v>2220</v>
      </c>
      <c r="F150" s="1347" t="s">
        <v>2096</v>
      </c>
      <c r="G150" s="1348" t="s">
        <v>2220</v>
      </c>
      <c r="H150" s="631"/>
      <c r="I150" s="165"/>
      <c r="J150" s="165"/>
      <c r="K150" s="165"/>
      <c r="L150" s="138"/>
      <c r="M150" s="50"/>
      <c r="N150" s="138" t="s">
        <v>2098</v>
      </c>
      <c r="O150" s="50"/>
      <c r="P150" s="50"/>
    </row>
    <row r="151" spans="1:16" ht="15" customHeight="1" collapsed="1" x14ac:dyDescent="0.25">
      <c r="A151" s="71"/>
      <c r="B151" s="71"/>
      <c r="C151" s="71"/>
      <c r="D151" s="1"/>
      <c r="E151" s="42"/>
      <c r="F151" s="1"/>
      <c r="G151" s="1"/>
      <c r="H151" s="50"/>
      <c r="I151" s="1"/>
      <c r="J151" s="1"/>
      <c r="K151" s="1"/>
      <c r="L151" s="1"/>
      <c r="M151" s="50"/>
      <c r="N151" s="1"/>
      <c r="O151" s="50"/>
      <c r="P151" s="50"/>
    </row>
    <row r="152" spans="1:16" s="1" customFormat="1" ht="18" customHeight="1" x14ac:dyDescent="0.35">
      <c r="A152" s="4935" t="s">
        <v>427</v>
      </c>
      <c r="B152" s="4950" t="s">
        <v>213</v>
      </c>
      <c r="C152" s="4960" t="s">
        <v>428</v>
      </c>
      <c r="D152" s="963" t="s">
        <v>429</v>
      </c>
      <c r="E152" s="964"/>
      <c r="F152" s="1126" t="s">
        <v>16</v>
      </c>
      <c r="G152" s="973" t="s">
        <v>430</v>
      </c>
      <c r="H152" s="632"/>
      <c r="I152" s="950"/>
      <c r="J152" s="950"/>
      <c r="K152" s="950"/>
      <c r="L152" s="951"/>
      <c r="N152" s="973"/>
    </row>
    <row r="153" spans="1:16" s="1" customFormat="1" ht="18" customHeight="1" x14ac:dyDescent="0.35">
      <c r="A153" s="4936"/>
      <c r="B153" s="4951"/>
      <c r="C153" s="4946"/>
      <c r="D153" s="965" t="s">
        <v>431</v>
      </c>
      <c r="E153" s="966"/>
      <c r="F153" s="1127" t="s">
        <v>16</v>
      </c>
      <c r="G153" s="1147" t="s">
        <v>432</v>
      </c>
      <c r="H153" s="632"/>
      <c r="I153" s="916"/>
      <c r="J153" s="916"/>
      <c r="K153" s="916"/>
      <c r="L153" s="917"/>
      <c r="N153" s="914"/>
    </row>
    <row r="154" spans="1:16" s="1" customFormat="1" ht="18" customHeight="1" thickBot="1" x14ac:dyDescent="0.4">
      <c r="A154" s="4936"/>
      <c r="B154" s="4951"/>
      <c r="C154" s="4947"/>
      <c r="D154" s="865" t="s">
        <v>428</v>
      </c>
      <c r="E154" s="849"/>
      <c r="F154" s="850" t="s">
        <v>21</v>
      </c>
      <c r="G154" s="1143" t="s">
        <v>433</v>
      </c>
      <c r="H154" s="632"/>
      <c r="I154" s="851"/>
      <c r="J154" s="851"/>
      <c r="K154" s="851"/>
      <c r="L154" s="852"/>
      <c r="N154" s="853"/>
    </row>
    <row r="155" spans="1:16" s="1" customFormat="1" ht="18" customHeight="1" x14ac:dyDescent="0.35">
      <c r="A155" s="4936"/>
      <c r="B155" s="4951"/>
      <c r="C155" s="4948" t="s">
        <v>434</v>
      </c>
      <c r="D155" s="965" t="s">
        <v>429</v>
      </c>
      <c r="E155" s="966"/>
      <c r="F155" s="925" t="s">
        <v>16</v>
      </c>
      <c r="G155" s="926" t="s">
        <v>435</v>
      </c>
      <c r="H155" s="632"/>
      <c r="I155" s="916"/>
      <c r="J155" s="916"/>
      <c r="K155" s="916"/>
      <c r="L155" s="917"/>
      <c r="N155" s="914"/>
    </row>
    <row r="156" spans="1:16" s="1" customFormat="1" ht="18" customHeight="1" x14ac:dyDescent="0.35">
      <c r="A156" s="4936"/>
      <c r="B156" s="4951"/>
      <c r="C156" s="4946"/>
      <c r="D156" s="965" t="s">
        <v>436</v>
      </c>
      <c r="E156" s="966"/>
      <c r="F156" s="925" t="s">
        <v>16</v>
      </c>
      <c r="G156" s="926" t="s">
        <v>2221</v>
      </c>
      <c r="H156" s="632"/>
      <c r="I156" s="916"/>
      <c r="J156" s="916"/>
      <c r="K156" s="916"/>
      <c r="L156" s="917"/>
      <c r="N156" s="914"/>
    </row>
    <row r="157" spans="1:16" s="1" customFormat="1" ht="18" customHeight="1" thickBot="1" x14ac:dyDescent="0.4">
      <c r="A157" s="4936"/>
      <c r="B157" s="4951"/>
      <c r="C157" s="4947"/>
      <c r="D157" s="865" t="s">
        <v>438</v>
      </c>
      <c r="E157" s="849"/>
      <c r="F157" s="850" t="s">
        <v>21</v>
      </c>
      <c r="G157" s="1143" t="s">
        <v>439</v>
      </c>
      <c r="H157" s="632"/>
      <c r="I157" s="851"/>
      <c r="J157" s="851"/>
      <c r="K157" s="851"/>
      <c r="L157" s="852"/>
      <c r="N157" s="853"/>
    </row>
    <row r="158" spans="1:16" s="1" customFormat="1" ht="18" customHeight="1" x14ac:dyDescent="0.35">
      <c r="A158" s="4936"/>
      <c r="B158" s="4951"/>
      <c r="C158" s="4948" t="s">
        <v>440</v>
      </c>
      <c r="D158" s="963" t="s">
        <v>441</v>
      </c>
      <c r="E158" s="964"/>
      <c r="F158" s="948" t="s">
        <v>16</v>
      </c>
      <c r="G158" s="949" t="s">
        <v>2222</v>
      </c>
      <c r="H158" s="632"/>
      <c r="I158" s="950"/>
      <c r="J158" s="950"/>
      <c r="K158" s="950"/>
      <c r="L158" s="951"/>
      <c r="N158" s="973"/>
    </row>
    <row r="159" spans="1:16" s="1" customFormat="1" ht="18" customHeight="1" x14ac:dyDescent="0.35">
      <c r="A159" s="4936"/>
      <c r="B159" s="4951"/>
      <c r="C159" s="4946"/>
      <c r="D159" s="965" t="s">
        <v>443</v>
      </c>
      <c r="E159" s="966"/>
      <c r="F159" s="925" t="s">
        <v>16</v>
      </c>
      <c r="G159" s="926" t="s">
        <v>2223</v>
      </c>
      <c r="H159" s="632"/>
      <c r="I159" s="916"/>
      <c r="J159" s="916"/>
      <c r="K159" s="916"/>
      <c r="L159" s="917"/>
      <c r="N159" s="914"/>
    </row>
    <row r="160" spans="1:16" s="1" customFormat="1" ht="18" customHeight="1" thickBot="1" x14ac:dyDescent="0.4">
      <c r="A160" s="4936"/>
      <c r="B160" s="4951"/>
      <c r="C160" s="4947"/>
      <c r="D160" s="865" t="s">
        <v>445</v>
      </c>
      <c r="E160" s="849"/>
      <c r="F160" s="850" t="s">
        <v>21</v>
      </c>
      <c r="G160" s="1143" t="s">
        <v>446</v>
      </c>
      <c r="H160" s="632"/>
      <c r="I160" s="851"/>
      <c r="J160" s="851"/>
      <c r="K160" s="851"/>
      <c r="L160" s="852"/>
      <c r="N160" s="853"/>
    </row>
    <row r="161" spans="1:14" s="1" customFormat="1" ht="18" customHeight="1" x14ac:dyDescent="0.35">
      <c r="A161" s="4936"/>
      <c r="B161" s="4951"/>
      <c r="C161" s="4948" t="s">
        <v>447</v>
      </c>
      <c r="D161" s="963" t="s">
        <v>448</v>
      </c>
      <c r="E161" s="964"/>
      <c r="F161" s="948" t="s">
        <v>16</v>
      </c>
      <c r="G161" s="949" t="s">
        <v>2224</v>
      </c>
      <c r="H161" s="632"/>
      <c r="I161" s="950"/>
      <c r="J161" s="950"/>
      <c r="K161" s="950"/>
      <c r="L161" s="951"/>
      <c r="N161" s="973"/>
    </row>
    <row r="162" spans="1:14" s="1" customFormat="1" ht="18" customHeight="1" x14ac:dyDescent="0.35">
      <c r="A162" s="4936"/>
      <c r="B162" s="4951"/>
      <c r="C162" s="4946"/>
      <c r="D162" s="965" t="s">
        <v>436</v>
      </c>
      <c r="E162" s="966"/>
      <c r="F162" s="925" t="s">
        <v>16</v>
      </c>
      <c r="G162" s="926" t="s">
        <v>2221</v>
      </c>
      <c r="H162" s="632"/>
      <c r="I162" s="916"/>
      <c r="J162" s="916"/>
      <c r="K162" s="916"/>
      <c r="L162" s="917"/>
      <c r="N162" s="914"/>
    </row>
    <row r="163" spans="1:14" s="1" customFormat="1" ht="18" customHeight="1" thickBot="1" x14ac:dyDescent="0.4">
      <c r="A163" s="4936"/>
      <c r="B163" s="4951"/>
      <c r="C163" s="4947"/>
      <c r="D163" s="865" t="s">
        <v>447</v>
      </c>
      <c r="E163" s="849"/>
      <c r="F163" s="850" t="s">
        <v>21</v>
      </c>
      <c r="G163" s="1143" t="s">
        <v>450</v>
      </c>
      <c r="H163" s="632"/>
      <c r="I163" s="851"/>
      <c r="J163" s="851"/>
      <c r="K163" s="851"/>
      <c r="L163" s="852"/>
      <c r="N163" s="853"/>
    </row>
    <row r="164" spans="1:14" s="1" customFormat="1" ht="18" customHeight="1" x14ac:dyDescent="0.35">
      <c r="A164" s="4936"/>
      <c r="B164" s="4951"/>
      <c r="C164" s="4948" t="s">
        <v>451</v>
      </c>
      <c r="D164" s="963" t="s">
        <v>452</v>
      </c>
      <c r="E164" s="964"/>
      <c r="F164" s="948" t="s">
        <v>16</v>
      </c>
      <c r="G164" s="949" t="s">
        <v>453</v>
      </c>
      <c r="H164" s="632"/>
      <c r="I164" s="950"/>
      <c r="J164" s="950"/>
      <c r="K164" s="950"/>
      <c r="L164" s="951"/>
      <c r="N164" s="973"/>
    </row>
    <row r="165" spans="1:14" s="1" customFormat="1" ht="18" customHeight="1" x14ac:dyDescent="0.35">
      <c r="A165" s="4936"/>
      <c r="B165" s="4951"/>
      <c r="C165" s="4946"/>
      <c r="D165" s="965" t="s">
        <v>431</v>
      </c>
      <c r="E165" s="966"/>
      <c r="F165" s="925" t="s">
        <v>16</v>
      </c>
      <c r="G165" s="1145" t="s">
        <v>432</v>
      </c>
      <c r="H165" s="632"/>
      <c r="I165" s="916"/>
      <c r="J165" s="916"/>
      <c r="K165" s="916"/>
      <c r="L165" s="917"/>
      <c r="N165" s="914"/>
    </row>
    <row r="166" spans="1:14" s="1" customFormat="1" ht="18" customHeight="1" thickBot="1" x14ac:dyDescent="0.4">
      <c r="A166" s="4936"/>
      <c r="B166" s="4951"/>
      <c r="C166" s="4947"/>
      <c r="D166" s="865" t="s">
        <v>454</v>
      </c>
      <c r="E166" s="849"/>
      <c r="F166" s="850" t="s">
        <v>21</v>
      </c>
      <c r="G166" s="1143" t="s">
        <v>455</v>
      </c>
      <c r="H166" s="632"/>
      <c r="I166" s="851"/>
      <c r="J166" s="851"/>
      <c r="K166" s="851"/>
      <c r="L166" s="852"/>
      <c r="N166" s="853"/>
    </row>
    <row r="167" spans="1:14" s="1" customFormat="1" ht="18" hidden="1" customHeight="1" x14ac:dyDescent="0.35">
      <c r="A167" s="4936"/>
      <c r="B167" s="4951"/>
      <c r="C167" s="4948" t="s">
        <v>456</v>
      </c>
      <c r="D167" s="963" t="s">
        <v>457</v>
      </c>
      <c r="E167" s="964"/>
      <c r="F167" s="948" t="s">
        <v>16</v>
      </c>
      <c r="G167" s="949" t="s">
        <v>458</v>
      </c>
      <c r="H167" s="632"/>
      <c r="I167" s="950"/>
      <c r="J167" s="950"/>
      <c r="K167" s="950"/>
      <c r="L167" s="951"/>
      <c r="N167" s="973"/>
    </row>
    <row r="168" spans="1:14" s="1" customFormat="1" ht="18" hidden="1" customHeight="1" x14ac:dyDescent="0.35">
      <c r="A168" s="4936"/>
      <c r="B168" s="4951"/>
      <c r="C168" s="4946"/>
      <c r="D168" s="965" t="s">
        <v>431</v>
      </c>
      <c r="E168" s="966"/>
      <c r="F168" s="925" t="s">
        <v>16</v>
      </c>
      <c r="G168" s="1145" t="s">
        <v>432</v>
      </c>
      <c r="H168" s="632"/>
      <c r="I168" s="916"/>
      <c r="J168" s="916"/>
      <c r="K168" s="916"/>
      <c r="L168" s="917"/>
      <c r="N168" s="914"/>
    </row>
    <row r="169" spans="1:14" s="1" customFormat="1" ht="18" hidden="1" customHeight="1" thickBot="1" x14ac:dyDescent="0.4">
      <c r="A169" s="4936"/>
      <c r="B169" s="4952"/>
      <c r="C169" s="4949"/>
      <c r="D169" s="866" t="s">
        <v>454</v>
      </c>
      <c r="E169" s="855"/>
      <c r="F169" s="856" t="s">
        <v>21</v>
      </c>
      <c r="G169" s="1144" t="s">
        <v>455</v>
      </c>
      <c r="H169" s="632"/>
      <c r="I169" s="857"/>
      <c r="J169" s="857"/>
      <c r="K169" s="857"/>
      <c r="L169" s="858"/>
      <c r="N169" s="859"/>
    </row>
    <row r="170" spans="1:14" s="1" customFormat="1" ht="18" hidden="1" customHeight="1" thickTop="1" x14ac:dyDescent="0.35">
      <c r="A170" s="4936"/>
      <c r="B170" s="4956" t="s">
        <v>459</v>
      </c>
      <c r="C170" s="4945" t="s">
        <v>460</v>
      </c>
      <c r="D170" s="963" t="s">
        <v>431</v>
      </c>
      <c r="E170" s="964"/>
      <c r="F170" s="948" t="s">
        <v>16</v>
      </c>
      <c r="G170" s="1146" t="s">
        <v>432</v>
      </c>
      <c r="H170" s="632"/>
      <c r="I170" s="950"/>
      <c r="J170" s="950"/>
      <c r="K170" s="950"/>
      <c r="L170" s="951"/>
      <c r="N170" s="973"/>
    </row>
    <row r="171" spans="1:14" s="1" customFormat="1" ht="18" hidden="1" customHeight="1" x14ac:dyDescent="0.35">
      <c r="A171" s="4936"/>
      <c r="B171" s="4951"/>
      <c r="C171" s="4946"/>
      <c r="D171" s="965" t="s">
        <v>461</v>
      </c>
      <c r="E171" s="966"/>
      <c r="F171" s="925" t="s">
        <v>16</v>
      </c>
      <c r="G171" s="1155">
        <v>376</v>
      </c>
      <c r="H171" s="632"/>
      <c r="I171" s="916"/>
      <c r="J171" s="916"/>
      <c r="K171" s="916"/>
      <c r="L171" s="917"/>
      <c r="N171" s="914"/>
    </row>
    <row r="172" spans="1:14" s="1" customFormat="1" ht="18" hidden="1" customHeight="1" thickBot="1" x14ac:dyDescent="0.4">
      <c r="A172" s="4936"/>
      <c r="B172" s="4952"/>
      <c r="C172" s="4946"/>
      <c r="D172" s="866" t="s">
        <v>460</v>
      </c>
      <c r="E172" s="855"/>
      <c r="F172" s="856" t="s">
        <v>21</v>
      </c>
      <c r="G172" s="1144" t="s">
        <v>462</v>
      </c>
      <c r="H172" s="632"/>
      <c r="I172" s="857"/>
      <c r="J172" s="857"/>
      <c r="K172" s="857"/>
      <c r="L172" s="858"/>
      <c r="N172" s="859"/>
    </row>
    <row r="173" spans="1:14" s="1" customFormat="1" ht="18" customHeight="1" x14ac:dyDescent="0.35">
      <c r="A173" s="4936"/>
      <c r="B173" s="4951" t="s">
        <v>463</v>
      </c>
      <c r="C173" s="4948" t="s">
        <v>464</v>
      </c>
      <c r="D173" s="967" t="s">
        <v>2225</v>
      </c>
      <c r="E173" s="966"/>
      <c r="F173" s="925" t="s">
        <v>16</v>
      </c>
      <c r="G173" s="926" t="s">
        <v>2226</v>
      </c>
      <c r="H173" s="632"/>
      <c r="I173" s="916"/>
      <c r="J173" s="916"/>
      <c r="K173" s="916"/>
      <c r="L173" s="917"/>
      <c r="N173" s="914"/>
    </row>
    <row r="174" spans="1:14" s="1" customFormat="1" ht="18" customHeight="1" x14ac:dyDescent="0.35">
      <c r="A174" s="4936"/>
      <c r="B174" s="4951"/>
      <c r="C174" s="4946"/>
      <c r="D174" s="967" t="s">
        <v>467</v>
      </c>
      <c r="E174" s="966"/>
      <c r="F174" s="925" t="s">
        <v>16</v>
      </c>
      <c r="G174" s="926" t="s">
        <v>2227</v>
      </c>
      <c r="H174" s="632"/>
      <c r="I174" s="916"/>
      <c r="J174" s="916"/>
      <c r="K174" s="916"/>
      <c r="L174" s="917"/>
      <c r="N174" s="914"/>
    </row>
    <row r="175" spans="1:14" s="1" customFormat="1" ht="18" customHeight="1" thickBot="1" x14ac:dyDescent="0.4">
      <c r="A175" s="4936"/>
      <c r="B175" s="4951"/>
      <c r="C175" s="4947"/>
      <c r="D175" s="848" t="s">
        <v>464</v>
      </c>
      <c r="E175" s="849"/>
      <c r="F175" s="850" t="s">
        <v>21</v>
      </c>
      <c r="G175" s="1143" t="s">
        <v>469</v>
      </c>
      <c r="H175" s="632"/>
      <c r="I175" s="851"/>
      <c r="J175" s="851"/>
      <c r="K175" s="851"/>
      <c r="L175" s="852"/>
      <c r="N175" s="853"/>
    </row>
    <row r="176" spans="1:14" s="1" customFormat="1" ht="18" hidden="1" customHeight="1" x14ac:dyDescent="0.35">
      <c r="A176" s="4936"/>
      <c r="B176" s="4951"/>
      <c r="C176" s="4948" t="s">
        <v>470</v>
      </c>
      <c r="D176" s="968" t="s">
        <v>471</v>
      </c>
      <c r="E176" s="964"/>
      <c r="F176" s="948" t="s">
        <v>16</v>
      </c>
      <c r="G176" s="1146" t="s">
        <v>472</v>
      </c>
      <c r="H176" s="632"/>
      <c r="I176" s="950"/>
      <c r="J176" s="950"/>
      <c r="K176" s="950"/>
      <c r="L176" s="951"/>
      <c r="N176" s="973"/>
    </row>
    <row r="177" spans="1:14" s="1" customFormat="1" ht="18" hidden="1" customHeight="1" x14ac:dyDescent="0.35">
      <c r="A177" s="4936"/>
      <c r="B177" s="4951"/>
      <c r="C177" s="4946"/>
      <c r="D177" s="967" t="s">
        <v>473</v>
      </c>
      <c r="E177" s="966"/>
      <c r="F177" s="925" t="s">
        <v>16</v>
      </c>
      <c r="G177" s="1145" t="s">
        <v>474</v>
      </c>
      <c r="H177" s="632"/>
      <c r="I177" s="916"/>
      <c r="J177" s="916"/>
      <c r="K177" s="916"/>
      <c r="L177" s="917"/>
      <c r="N177" s="914"/>
    </row>
    <row r="178" spans="1:14" s="1" customFormat="1" ht="18" hidden="1" customHeight="1" thickBot="1" x14ac:dyDescent="0.4">
      <c r="A178" s="4936"/>
      <c r="B178" s="4951"/>
      <c r="C178" s="4947"/>
      <c r="D178" s="848" t="s">
        <v>470</v>
      </c>
      <c r="E178" s="849"/>
      <c r="F178" s="850" t="s">
        <v>21</v>
      </c>
      <c r="G178" s="1143" t="s">
        <v>475</v>
      </c>
      <c r="H178" s="632"/>
      <c r="I178" s="851"/>
      <c r="J178" s="851"/>
      <c r="K178" s="851"/>
      <c r="L178" s="852"/>
      <c r="N178" s="853"/>
    </row>
    <row r="179" spans="1:14" s="1" customFormat="1" ht="18" hidden="1" customHeight="1" x14ac:dyDescent="0.35">
      <c r="A179" s="4936"/>
      <c r="B179" s="4951"/>
      <c r="C179" s="4948" t="s">
        <v>476</v>
      </c>
      <c r="D179" s="968" t="s">
        <v>477</v>
      </c>
      <c r="E179" s="964"/>
      <c r="F179" s="948" t="s">
        <v>16</v>
      </c>
      <c r="G179" s="1146" t="s">
        <v>478</v>
      </c>
      <c r="H179" s="632"/>
      <c r="I179" s="950"/>
      <c r="J179" s="950"/>
      <c r="K179" s="950"/>
      <c r="L179" s="951"/>
      <c r="N179" s="973"/>
    </row>
    <row r="180" spans="1:14" s="1" customFormat="1" ht="18" hidden="1" customHeight="1" x14ac:dyDescent="0.35">
      <c r="A180" s="4936"/>
      <c r="B180" s="4951"/>
      <c r="C180" s="4946"/>
      <c r="D180" s="967" t="s">
        <v>479</v>
      </c>
      <c r="E180" s="966"/>
      <c r="F180" s="925" t="s">
        <v>16</v>
      </c>
      <c r="G180" s="1145" t="s">
        <v>2228</v>
      </c>
      <c r="H180" s="632"/>
      <c r="I180" s="916"/>
      <c r="J180" s="916"/>
      <c r="K180" s="916"/>
      <c r="L180" s="917"/>
      <c r="N180" s="914"/>
    </row>
    <row r="181" spans="1:14" s="1" customFormat="1" ht="18" hidden="1" customHeight="1" thickBot="1" x14ac:dyDescent="0.4">
      <c r="A181" s="4936"/>
      <c r="B181" s="4952"/>
      <c r="C181" s="4949"/>
      <c r="D181" s="854" t="s">
        <v>476</v>
      </c>
      <c r="E181" s="855"/>
      <c r="F181" s="856" t="s">
        <v>21</v>
      </c>
      <c r="G181" s="1144" t="s">
        <v>481</v>
      </c>
      <c r="H181" s="632"/>
      <c r="I181" s="857"/>
      <c r="J181" s="857"/>
      <c r="K181" s="857"/>
      <c r="L181" s="858"/>
      <c r="N181" s="859"/>
    </row>
    <row r="182" spans="1:14" s="1" customFormat="1" ht="18" hidden="1" customHeight="1" thickTop="1" x14ac:dyDescent="0.35">
      <c r="A182" s="4936"/>
      <c r="B182" s="4956" t="s">
        <v>482</v>
      </c>
      <c r="C182" s="4945" t="s">
        <v>483</v>
      </c>
      <c r="D182" s="965" t="s">
        <v>484</v>
      </c>
      <c r="E182" s="966"/>
      <c r="F182" s="925" t="s">
        <v>16</v>
      </c>
      <c r="G182" s="926" t="s">
        <v>2229</v>
      </c>
      <c r="H182" s="632"/>
      <c r="I182" s="916"/>
      <c r="J182" s="916"/>
      <c r="K182" s="916"/>
      <c r="L182" s="917"/>
      <c r="N182" s="914"/>
    </row>
    <row r="183" spans="1:14" s="1" customFormat="1" ht="18" hidden="1" customHeight="1" x14ac:dyDescent="0.35">
      <c r="A183" s="4936"/>
      <c r="B183" s="4951"/>
      <c r="C183" s="4946"/>
      <c r="D183" s="965" t="s">
        <v>486</v>
      </c>
      <c r="E183" s="966"/>
      <c r="F183" s="925" t="s">
        <v>16</v>
      </c>
      <c r="G183" s="1145" t="s">
        <v>236</v>
      </c>
      <c r="H183" s="632"/>
      <c r="I183" s="916"/>
      <c r="J183" s="916"/>
      <c r="K183" s="916"/>
      <c r="L183" s="917"/>
      <c r="N183" s="914"/>
    </row>
    <row r="184" spans="1:14" s="1" customFormat="1" ht="18" hidden="1" customHeight="1" thickBot="1" x14ac:dyDescent="0.4">
      <c r="A184" s="4936"/>
      <c r="B184" s="4951"/>
      <c r="C184" s="4947"/>
      <c r="D184" s="865" t="s">
        <v>487</v>
      </c>
      <c r="E184" s="849"/>
      <c r="F184" s="850" t="s">
        <v>21</v>
      </c>
      <c r="G184" s="1143" t="s">
        <v>488</v>
      </c>
      <c r="H184" s="632"/>
      <c r="I184" s="851"/>
      <c r="J184" s="851"/>
      <c r="K184" s="851"/>
      <c r="L184" s="852"/>
      <c r="N184" s="853"/>
    </row>
    <row r="185" spans="1:14" s="1" customFormat="1" ht="18" hidden="1" customHeight="1" x14ac:dyDescent="0.35">
      <c r="A185" s="4936"/>
      <c r="B185" s="4951"/>
      <c r="C185" s="4948" t="s">
        <v>489</v>
      </c>
      <c r="D185" s="963" t="s">
        <v>490</v>
      </c>
      <c r="E185" s="964"/>
      <c r="F185" s="948" t="s">
        <v>16</v>
      </c>
      <c r="G185" s="1146" t="s">
        <v>491</v>
      </c>
      <c r="H185" s="632"/>
      <c r="I185" s="950"/>
      <c r="J185" s="950"/>
      <c r="K185" s="950"/>
      <c r="L185" s="951"/>
      <c r="N185" s="973"/>
    </row>
    <row r="186" spans="1:14" s="1" customFormat="1" ht="18" hidden="1" customHeight="1" x14ac:dyDescent="0.35">
      <c r="A186" s="4936"/>
      <c r="B186" s="4951"/>
      <c r="C186" s="4946"/>
      <c r="D186" s="965" t="s">
        <v>486</v>
      </c>
      <c r="E186" s="966"/>
      <c r="F186" s="925" t="s">
        <v>16</v>
      </c>
      <c r="G186" s="1145" t="s">
        <v>236</v>
      </c>
      <c r="H186" s="632"/>
      <c r="I186" s="916"/>
      <c r="J186" s="916"/>
      <c r="K186" s="916"/>
      <c r="L186" s="917"/>
      <c r="N186" s="914"/>
    </row>
    <row r="187" spans="1:14" s="1" customFormat="1" ht="18" hidden="1" customHeight="1" thickBot="1" x14ac:dyDescent="0.4">
      <c r="A187" s="4936"/>
      <c r="B187" s="4951"/>
      <c r="C187" s="4947"/>
      <c r="D187" s="865" t="s">
        <v>492</v>
      </c>
      <c r="E187" s="849"/>
      <c r="F187" s="850" t="s">
        <v>21</v>
      </c>
      <c r="G187" s="1143" t="s">
        <v>493</v>
      </c>
      <c r="H187" s="632"/>
      <c r="I187" s="851"/>
      <c r="J187" s="851"/>
      <c r="K187" s="851"/>
      <c r="L187" s="852"/>
      <c r="N187" s="853"/>
    </row>
    <row r="188" spans="1:14" s="1" customFormat="1" ht="18" customHeight="1" x14ac:dyDescent="0.35">
      <c r="A188" s="4936"/>
      <c r="B188" s="4951"/>
      <c r="C188" s="4948" t="s">
        <v>494</v>
      </c>
      <c r="D188" s="963" t="s">
        <v>495</v>
      </c>
      <c r="E188" s="964"/>
      <c r="F188" s="948" t="s">
        <v>16</v>
      </c>
      <c r="G188" s="949" t="s">
        <v>2230</v>
      </c>
      <c r="H188" s="632"/>
      <c r="I188" s="950"/>
      <c r="J188" s="950"/>
      <c r="K188" s="950"/>
      <c r="L188" s="951"/>
      <c r="N188" s="973"/>
    </row>
    <row r="189" spans="1:14" s="1" customFormat="1" ht="18" customHeight="1" x14ac:dyDescent="0.35">
      <c r="A189" s="4936"/>
      <c r="B189" s="4951"/>
      <c r="C189" s="4946"/>
      <c r="D189" s="965" t="s">
        <v>486</v>
      </c>
      <c r="E189" s="966"/>
      <c r="F189" s="925" t="s">
        <v>16</v>
      </c>
      <c r="G189" s="1145" t="s">
        <v>236</v>
      </c>
      <c r="H189" s="632"/>
      <c r="I189" s="916"/>
      <c r="J189" s="916"/>
      <c r="K189" s="916"/>
      <c r="L189" s="917"/>
      <c r="N189" s="914"/>
    </row>
    <row r="190" spans="1:14" s="1" customFormat="1" ht="18" customHeight="1" thickBot="1" x14ac:dyDescent="0.4">
      <c r="A190" s="4936"/>
      <c r="B190" s="4951"/>
      <c r="C190" s="4947"/>
      <c r="D190" s="865" t="s">
        <v>497</v>
      </c>
      <c r="E190" s="849"/>
      <c r="F190" s="850" t="s">
        <v>21</v>
      </c>
      <c r="G190" s="1143" t="s">
        <v>498</v>
      </c>
      <c r="H190" s="632"/>
      <c r="I190" s="851"/>
      <c r="J190" s="851"/>
      <c r="K190" s="851"/>
      <c r="L190" s="852"/>
      <c r="N190" s="853"/>
    </row>
    <row r="191" spans="1:14" s="1" customFormat="1" ht="18" hidden="1" customHeight="1" x14ac:dyDescent="0.35">
      <c r="A191" s="4936"/>
      <c r="B191" s="4951"/>
      <c r="C191" s="4965" t="s">
        <v>499</v>
      </c>
      <c r="D191" s="963" t="s">
        <v>471</v>
      </c>
      <c r="E191" s="964"/>
      <c r="F191" s="948" t="s">
        <v>16</v>
      </c>
      <c r="G191" s="1146" t="s">
        <v>478</v>
      </c>
      <c r="H191" s="632"/>
      <c r="I191" s="950"/>
      <c r="J191" s="950"/>
      <c r="K191" s="950"/>
      <c r="L191" s="951"/>
      <c r="N191" s="973"/>
    </row>
    <row r="192" spans="1:14" s="1" customFormat="1" ht="18" hidden="1" customHeight="1" x14ac:dyDescent="0.35">
      <c r="A192" s="4936"/>
      <c r="B192" s="4951"/>
      <c r="C192" s="4958"/>
      <c r="D192" s="965" t="s">
        <v>486</v>
      </c>
      <c r="E192" s="966"/>
      <c r="F192" s="925" t="s">
        <v>16</v>
      </c>
      <c r="G192" s="1145" t="s">
        <v>236</v>
      </c>
      <c r="H192" s="632"/>
      <c r="I192" s="916"/>
      <c r="J192" s="916"/>
      <c r="K192" s="916"/>
      <c r="L192" s="917"/>
      <c r="N192" s="914"/>
    </row>
    <row r="193" spans="1:14" s="1" customFormat="1" ht="18" hidden="1" customHeight="1" thickBot="1" x14ac:dyDescent="0.4">
      <c r="A193" s="4937"/>
      <c r="B193" s="4952"/>
      <c r="C193" s="4959"/>
      <c r="D193" s="866" t="s">
        <v>500</v>
      </c>
      <c r="E193" s="855"/>
      <c r="F193" s="856" t="s">
        <v>21</v>
      </c>
      <c r="G193" s="1144" t="s">
        <v>501</v>
      </c>
      <c r="H193" s="632"/>
      <c r="I193" s="857"/>
      <c r="J193" s="857"/>
      <c r="K193" s="857"/>
      <c r="L193" s="858"/>
      <c r="N193" s="859"/>
    </row>
    <row r="194" spans="1:14" s="1" customFormat="1" ht="15" customHeight="1" thickTop="1" x14ac:dyDescent="0.35">
      <c r="A194" s="4318"/>
      <c r="B194" s="4318"/>
      <c r="C194" s="4319"/>
      <c r="D194" s="4320"/>
      <c r="E194" s="4321"/>
      <c r="F194" s="4320"/>
      <c r="G194" s="4320"/>
      <c r="I194" s="4320"/>
      <c r="J194" s="4320"/>
      <c r="K194" s="4320"/>
      <c r="L194" s="4320"/>
      <c r="N194" s="4320"/>
    </row>
    <row r="195" spans="1:14" s="1" customFormat="1" ht="18" customHeight="1" x14ac:dyDescent="0.35">
      <c r="A195" s="4935" t="s">
        <v>502</v>
      </c>
      <c r="B195" s="4950" t="s">
        <v>503</v>
      </c>
      <c r="C195" s="4960" t="s">
        <v>504</v>
      </c>
      <c r="D195" s="968" t="s">
        <v>505</v>
      </c>
      <c r="E195" s="964"/>
      <c r="F195" s="948" t="s">
        <v>16</v>
      </c>
      <c r="G195" s="949" t="s">
        <v>2231</v>
      </c>
      <c r="H195" s="632"/>
      <c r="I195" s="950"/>
      <c r="J195" s="950"/>
      <c r="K195" s="950"/>
      <c r="L195" s="951"/>
      <c r="N195" s="973"/>
    </row>
    <row r="196" spans="1:14" s="1" customFormat="1" ht="18" customHeight="1" x14ac:dyDescent="0.35">
      <c r="A196" s="4936"/>
      <c r="B196" s="4951"/>
      <c r="C196" s="4946"/>
      <c r="D196" s="967" t="s">
        <v>507</v>
      </c>
      <c r="E196" s="966"/>
      <c r="F196" s="925" t="s">
        <v>16</v>
      </c>
      <c r="G196" s="1153" t="s">
        <v>2232</v>
      </c>
      <c r="H196" s="632"/>
      <c r="I196" s="916"/>
      <c r="J196" s="916"/>
      <c r="K196" s="916"/>
      <c r="L196" s="917"/>
      <c r="N196" s="914"/>
    </row>
    <row r="197" spans="1:14" s="1" customFormat="1" ht="18" customHeight="1" thickBot="1" x14ac:dyDescent="0.4">
      <c r="A197" s="4936"/>
      <c r="B197" s="4951"/>
      <c r="C197" s="4947"/>
      <c r="D197" s="848" t="s">
        <v>504</v>
      </c>
      <c r="E197" s="849"/>
      <c r="F197" s="850" t="s">
        <v>21</v>
      </c>
      <c r="G197" s="1143" t="s">
        <v>509</v>
      </c>
      <c r="H197" s="632"/>
      <c r="I197" s="851"/>
      <c r="J197" s="851"/>
      <c r="K197" s="851"/>
      <c r="L197" s="852"/>
      <c r="N197" s="853"/>
    </row>
    <row r="198" spans="1:14" s="1" customFormat="1" ht="18" hidden="1" customHeight="1" x14ac:dyDescent="0.35">
      <c r="A198" s="4936"/>
      <c r="B198" s="4951"/>
      <c r="C198" s="4993" t="s">
        <v>510</v>
      </c>
      <c r="D198" s="968" t="s">
        <v>511</v>
      </c>
      <c r="E198" s="964"/>
      <c r="F198" s="948" t="s">
        <v>16</v>
      </c>
      <c r="G198" s="1154">
        <v>254</v>
      </c>
      <c r="H198" s="632"/>
      <c r="I198" s="950"/>
      <c r="J198" s="950"/>
      <c r="K198" s="950"/>
      <c r="L198" s="951"/>
      <c r="N198" s="973"/>
    </row>
    <row r="199" spans="1:14" s="1" customFormat="1" ht="18" hidden="1" customHeight="1" x14ac:dyDescent="0.35">
      <c r="A199" s="4936"/>
      <c r="B199" s="4951"/>
      <c r="C199" s="4994"/>
      <c r="D199" s="967" t="s">
        <v>513</v>
      </c>
      <c r="E199" s="966"/>
      <c r="F199" s="925" t="s">
        <v>16</v>
      </c>
      <c r="G199" s="1153" t="s">
        <v>2233</v>
      </c>
      <c r="H199" s="632"/>
      <c r="I199" s="916"/>
      <c r="J199" s="916"/>
      <c r="K199" s="916"/>
      <c r="L199" s="917"/>
      <c r="N199" s="914"/>
    </row>
    <row r="200" spans="1:14" s="1" customFormat="1" ht="18" hidden="1" customHeight="1" thickBot="1" x14ac:dyDescent="0.4">
      <c r="A200" s="4936"/>
      <c r="B200" s="4951"/>
      <c r="C200" s="4995"/>
      <c r="D200" s="848" t="s">
        <v>510</v>
      </c>
      <c r="E200" s="849"/>
      <c r="F200" s="850" t="s">
        <v>21</v>
      </c>
      <c r="G200" s="1143" t="s">
        <v>515</v>
      </c>
      <c r="H200" s="632"/>
      <c r="I200" s="851"/>
      <c r="J200" s="851"/>
      <c r="K200" s="851"/>
      <c r="L200" s="852"/>
      <c r="N200" s="853"/>
    </row>
    <row r="201" spans="1:14" s="1" customFormat="1" ht="18" hidden="1" customHeight="1" x14ac:dyDescent="0.35">
      <c r="A201" s="4936"/>
      <c r="B201" s="4951"/>
      <c r="C201" s="4993" t="s">
        <v>516</v>
      </c>
      <c r="D201" s="968" t="s">
        <v>517</v>
      </c>
      <c r="E201" s="964"/>
      <c r="F201" s="948" t="s">
        <v>16</v>
      </c>
      <c r="G201" s="949" t="s">
        <v>2234</v>
      </c>
      <c r="H201" s="632"/>
      <c r="I201" s="950"/>
      <c r="J201" s="950"/>
      <c r="K201" s="950"/>
      <c r="L201" s="951"/>
      <c r="N201" s="973"/>
    </row>
    <row r="202" spans="1:14" s="1" customFormat="1" ht="18" hidden="1" customHeight="1" x14ac:dyDescent="0.35">
      <c r="A202" s="4936"/>
      <c r="B202" s="4951"/>
      <c r="C202" s="4994"/>
      <c r="D202" s="967" t="s">
        <v>519</v>
      </c>
      <c r="E202" s="966"/>
      <c r="F202" s="925" t="s">
        <v>16</v>
      </c>
      <c r="G202" s="1145" t="s">
        <v>520</v>
      </c>
      <c r="H202" s="632"/>
      <c r="I202" s="916"/>
      <c r="J202" s="916"/>
      <c r="K202" s="916"/>
      <c r="L202" s="917"/>
      <c r="N202" s="914"/>
    </row>
    <row r="203" spans="1:14" s="1" customFormat="1" ht="18" hidden="1" customHeight="1" thickBot="1" x14ac:dyDescent="0.4">
      <c r="A203" s="4936"/>
      <c r="B203" s="4951"/>
      <c r="C203" s="4995"/>
      <c r="D203" s="848" t="s">
        <v>521</v>
      </c>
      <c r="E203" s="849"/>
      <c r="F203" s="850" t="s">
        <v>21</v>
      </c>
      <c r="G203" s="1143" t="s">
        <v>522</v>
      </c>
      <c r="H203" s="632"/>
      <c r="I203" s="851"/>
      <c r="J203" s="851"/>
      <c r="K203" s="851"/>
      <c r="L203" s="852"/>
      <c r="N203" s="853"/>
    </row>
    <row r="204" spans="1:14" s="1" customFormat="1" ht="18" hidden="1" customHeight="1" x14ac:dyDescent="0.35">
      <c r="A204" s="4936"/>
      <c r="B204" s="4951"/>
      <c r="C204" s="4993" t="s">
        <v>523</v>
      </c>
      <c r="D204" s="968" t="s">
        <v>524</v>
      </c>
      <c r="E204" s="964"/>
      <c r="F204" s="948" t="s">
        <v>16</v>
      </c>
      <c r="G204" s="1146" t="s">
        <v>432</v>
      </c>
      <c r="H204" s="632"/>
      <c r="I204" s="950"/>
      <c r="J204" s="950"/>
      <c r="K204" s="950"/>
      <c r="L204" s="951"/>
      <c r="N204" s="973"/>
    </row>
    <row r="205" spans="1:14" s="1" customFormat="1" ht="18" hidden="1" customHeight="1" x14ac:dyDescent="0.35">
      <c r="A205" s="4936"/>
      <c r="B205" s="4951"/>
      <c r="C205" s="4994"/>
      <c r="D205" s="967" t="s">
        <v>525</v>
      </c>
      <c r="E205" s="966"/>
      <c r="F205" s="925" t="s">
        <v>16</v>
      </c>
      <c r="G205" s="926" t="s">
        <v>526</v>
      </c>
      <c r="H205" s="632"/>
      <c r="I205" s="916"/>
      <c r="J205" s="916"/>
      <c r="K205" s="916"/>
      <c r="L205" s="917"/>
      <c r="N205" s="914"/>
    </row>
    <row r="206" spans="1:14" s="1" customFormat="1" ht="18" hidden="1" customHeight="1" thickBot="1" x14ac:dyDescent="0.4">
      <c r="A206" s="4936"/>
      <c r="B206" s="4951"/>
      <c r="C206" s="4995"/>
      <c r="D206" s="848" t="s">
        <v>527</v>
      </c>
      <c r="E206" s="849"/>
      <c r="F206" s="850" t="s">
        <v>21</v>
      </c>
      <c r="G206" s="1143" t="s">
        <v>528</v>
      </c>
      <c r="H206" s="632"/>
      <c r="I206" s="851"/>
      <c r="J206" s="851"/>
      <c r="K206" s="851"/>
      <c r="L206" s="852"/>
      <c r="N206" s="853"/>
    </row>
    <row r="207" spans="1:14" s="1" customFormat="1" ht="18" hidden="1" customHeight="1" x14ac:dyDescent="0.35">
      <c r="A207" s="4936"/>
      <c r="B207" s="4951"/>
      <c r="C207" s="4965" t="s">
        <v>529</v>
      </c>
      <c r="D207" s="967" t="s">
        <v>530</v>
      </c>
      <c r="E207" s="966"/>
      <c r="F207" s="925" t="s">
        <v>16</v>
      </c>
      <c r="G207" s="926" t="s">
        <v>531</v>
      </c>
      <c r="H207" s="632"/>
      <c r="I207" s="916"/>
      <c r="J207" s="916"/>
      <c r="K207" s="916"/>
      <c r="L207" s="917"/>
      <c r="N207" s="914"/>
    </row>
    <row r="208" spans="1:14" s="1" customFormat="1" ht="18" hidden="1" customHeight="1" x14ac:dyDescent="0.35">
      <c r="A208" s="4936"/>
      <c r="B208" s="4951"/>
      <c r="C208" s="4958"/>
      <c r="D208" s="967" t="s">
        <v>532</v>
      </c>
      <c r="E208" s="966"/>
      <c r="F208" s="925" t="s">
        <v>16</v>
      </c>
      <c r="G208" s="1145" t="s">
        <v>432</v>
      </c>
      <c r="H208" s="632"/>
      <c r="I208" s="916"/>
      <c r="J208" s="916"/>
      <c r="K208" s="916"/>
      <c r="L208" s="917"/>
      <c r="N208" s="914"/>
    </row>
    <row r="209" spans="1:14" s="1" customFormat="1" ht="18" hidden="1" customHeight="1" thickBot="1" x14ac:dyDescent="0.4">
      <c r="A209" s="4937"/>
      <c r="B209" s="4952"/>
      <c r="C209" s="4959"/>
      <c r="D209" s="854" t="s">
        <v>533</v>
      </c>
      <c r="E209" s="855"/>
      <c r="F209" s="856" t="s">
        <v>21</v>
      </c>
      <c r="G209" s="1144" t="s">
        <v>534</v>
      </c>
      <c r="H209" s="632"/>
      <c r="I209" s="857"/>
      <c r="J209" s="857"/>
      <c r="K209" s="857"/>
      <c r="L209" s="858"/>
      <c r="N209" s="859"/>
    </row>
    <row r="210" spans="1:14" s="1" customFormat="1" ht="15" customHeight="1" thickTop="1" x14ac:dyDescent="0.35">
      <c r="A210" s="4317"/>
      <c r="B210" s="4318"/>
      <c r="C210" s="4319"/>
      <c r="D210" s="4320"/>
      <c r="E210" s="4321"/>
      <c r="F210" s="4320"/>
      <c r="G210" s="4320"/>
      <c r="I210" s="4320"/>
      <c r="J210" s="4320"/>
      <c r="K210" s="4320"/>
      <c r="L210" s="4320"/>
      <c r="N210" s="4320"/>
    </row>
    <row r="211" spans="1:14" s="1" customFormat="1" ht="18" customHeight="1" x14ac:dyDescent="0.35">
      <c r="A211" s="4935" t="s">
        <v>535</v>
      </c>
      <c r="B211" s="4950" t="s">
        <v>126</v>
      </c>
      <c r="C211" s="4960" t="s">
        <v>536</v>
      </c>
      <c r="D211" s="968" t="s">
        <v>537</v>
      </c>
      <c r="E211" s="971"/>
      <c r="F211" s="948" t="s">
        <v>16</v>
      </c>
      <c r="G211" s="1146" t="s">
        <v>538</v>
      </c>
      <c r="H211" s="632"/>
      <c r="I211" s="950"/>
      <c r="J211" s="950"/>
      <c r="K211" s="950"/>
      <c r="L211" s="951"/>
      <c r="N211" s="973"/>
    </row>
    <row r="212" spans="1:14" s="1" customFormat="1" ht="18" customHeight="1" x14ac:dyDescent="0.35">
      <c r="A212" s="4936"/>
      <c r="B212" s="4951"/>
      <c r="C212" s="4946"/>
      <c r="D212" s="967" t="s">
        <v>532</v>
      </c>
      <c r="E212" s="972"/>
      <c r="F212" s="925" t="s">
        <v>16</v>
      </c>
      <c r="G212" s="1145" t="s">
        <v>432</v>
      </c>
      <c r="H212" s="632"/>
      <c r="I212" s="916"/>
      <c r="J212" s="916"/>
      <c r="K212" s="916"/>
      <c r="L212" s="917"/>
      <c r="N212" s="914"/>
    </row>
    <row r="213" spans="1:14" s="1" customFormat="1" ht="18" customHeight="1" thickBot="1" x14ac:dyDescent="0.4">
      <c r="A213" s="4936"/>
      <c r="B213" s="4951"/>
      <c r="C213" s="4947"/>
      <c r="D213" s="848" t="s">
        <v>536</v>
      </c>
      <c r="E213" s="885"/>
      <c r="F213" s="850" t="s">
        <v>21</v>
      </c>
      <c r="G213" s="1143" t="s">
        <v>539</v>
      </c>
      <c r="H213" s="632"/>
      <c r="I213" s="851"/>
      <c r="J213" s="851"/>
      <c r="K213" s="851"/>
      <c r="L213" s="852"/>
      <c r="N213" s="853"/>
    </row>
    <row r="214" spans="1:14" s="1" customFormat="1" ht="18" customHeight="1" x14ac:dyDescent="0.35">
      <c r="A214" s="4936"/>
      <c r="B214" s="4951"/>
      <c r="C214" s="4948" t="s">
        <v>540</v>
      </c>
      <c r="D214" s="968" t="s">
        <v>541</v>
      </c>
      <c r="E214" s="971"/>
      <c r="F214" s="948" t="s">
        <v>16</v>
      </c>
      <c r="G214" s="1146" t="s">
        <v>542</v>
      </c>
      <c r="H214" s="632"/>
      <c r="I214" s="950"/>
      <c r="J214" s="950"/>
      <c r="K214" s="950"/>
      <c r="L214" s="951"/>
      <c r="N214" s="973"/>
    </row>
    <row r="215" spans="1:14" s="1" customFormat="1" ht="18" customHeight="1" x14ac:dyDescent="0.35">
      <c r="A215" s="4936"/>
      <c r="B215" s="4951"/>
      <c r="C215" s="4946"/>
      <c r="D215" s="967" t="s">
        <v>532</v>
      </c>
      <c r="E215" s="972"/>
      <c r="F215" s="925" t="s">
        <v>16</v>
      </c>
      <c r="G215" s="1145" t="s">
        <v>432</v>
      </c>
      <c r="H215" s="632"/>
      <c r="I215" s="916"/>
      <c r="J215" s="916"/>
      <c r="K215" s="916"/>
      <c r="L215" s="917"/>
      <c r="N215" s="914"/>
    </row>
    <row r="216" spans="1:14" s="1" customFormat="1" ht="18" customHeight="1" thickBot="1" x14ac:dyDescent="0.4">
      <c r="A216" s="4936"/>
      <c r="B216" s="4952"/>
      <c r="C216" s="4949"/>
      <c r="D216" s="854" t="s">
        <v>540</v>
      </c>
      <c r="E216" s="886"/>
      <c r="F216" s="856" t="s">
        <v>21</v>
      </c>
      <c r="G216" s="1144" t="s">
        <v>543</v>
      </c>
      <c r="H216" s="632"/>
      <c r="I216" s="857"/>
      <c r="J216" s="857"/>
      <c r="K216" s="857"/>
      <c r="L216" s="858"/>
      <c r="N216" s="859"/>
    </row>
    <row r="217" spans="1:14" s="1" customFormat="1" ht="18" customHeight="1" thickTop="1" x14ac:dyDescent="0.35">
      <c r="A217" s="4936"/>
      <c r="B217" s="4956" t="s">
        <v>544</v>
      </c>
      <c r="C217" s="4945" t="s">
        <v>545</v>
      </c>
      <c r="D217" s="967" t="s">
        <v>546</v>
      </c>
      <c r="E217" s="972"/>
      <c r="F217" s="925" t="s">
        <v>16</v>
      </c>
      <c r="G217" s="1131"/>
      <c r="H217" s="632"/>
      <c r="I217" s="916"/>
      <c r="J217" s="916"/>
      <c r="K217" s="916"/>
      <c r="L217" s="917"/>
      <c r="N217" s="914"/>
    </row>
    <row r="218" spans="1:14" s="1" customFormat="1" ht="18" customHeight="1" x14ac:dyDescent="0.35">
      <c r="A218" s="4936"/>
      <c r="B218" s="4951"/>
      <c r="C218" s="4946"/>
      <c r="D218" s="967" t="s">
        <v>548</v>
      </c>
      <c r="E218" s="972"/>
      <c r="F218" s="925" t="s">
        <v>16</v>
      </c>
      <c r="G218" s="1132"/>
      <c r="H218" s="632"/>
      <c r="I218" s="916"/>
      <c r="J218" s="916"/>
      <c r="K218" s="916"/>
      <c r="L218" s="917"/>
      <c r="N218" s="914"/>
    </row>
    <row r="219" spans="1:14" s="1" customFormat="1" ht="18" customHeight="1" thickBot="1" x14ac:dyDescent="0.4">
      <c r="A219" s="4936"/>
      <c r="B219" s="4951"/>
      <c r="C219" s="4947"/>
      <c r="D219" s="848" t="s">
        <v>550</v>
      </c>
      <c r="E219" s="885"/>
      <c r="F219" s="850" t="s">
        <v>21</v>
      </c>
      <c r="G219" s="1143" t="s">
        <v>551</v>
      </c>
      <c r="H219" s="632"/>
      <c r="I219" s="851"/>
      <c r="J219" s="851"/>
      <c r="K219" s="851"/>
      <c r="L219" s="852"/>
      <c r="N219" s="853"/>
    </row>
    <row r="220" spans="1:14" s="1" customFormat="1" ht="18" hidden="1" customHeight="1" x14ac:dyDescent="0.35">
      <c r="A220" s="4936"/>
      <c r="B220" s="4951"/>
      <c r="C220" s="4948" t="s">
        <v>552</v>
      </c>
      <c r="D220" s="968" t="s">
        <v>553</v>
      </c>
      <c r="E220" s="971"/>
      <c r="F220" s="948" t="s">
        <v>16</v>
      </c>
      <c r="G220" s="949" t="s">
        <v>554</v>
      </c>
      <c r="H220" s="632"/>
      <c r="I220" s="950"/>
      <c r="J220" s="950"/>
      <c r="K220" s="950"/>
      <c r="L220" s="951"/>
      <c r="N220" s="973"/>
    </row>
    <row r="221" spans="1:14" s="1" customFormat="1" ht="18" hidden="1" customHeight="1" x14ac:dyDescent="0.35">
      <c r="A221" s="4936"/>
      <c r="B221" s="4951"/>
      <c r="C221" s="4946"/>
      <c r="D221" s="967" t="s">
        <v>555</v>
      </c>
      <c r="E221" s="972"/>
      <c r="F221" s="925" t="s">
        <v>16</v>
      </c>
      <c r="G221" s="926" t="s">
        <v>561</v>
      </c>
      <c r="H221" s="632"/>
      <c r="I221" s="916"/>
      <c r="J221" s="916"/>
      <c r="K221" s="916"/>
      <c r="L221" s="917"/>
      <c r="N221" s="914"/>
    </row>
    <row r="222" spans="1:14" s="1" customFormat="1" ht="18" hidden="1" customHeight="1" thickBot="1" x14ac:dyDescent="0.4">
      <c r="A222" s="4936"/>
      <c r="B222" s="4951"/>
      <c r="C222" s="4947"/>
      <c r="D222" s="848" t="s">
        <v>556</v>
      </c>
      <c r="E222" s="885"/>
      <c r="F222" s="850" t="s">
        <v>21</v>
      </c>
      <c r="G222" s="1143" t="s">
        <v>557</v>
      </c>
      <c r="H222" s="632"/>
      <c r="I222" s="851"/>
      <c r="J222" s="851"/>
      <c r="K222" s="851"/>
      <c r="L222" s="852"/>
      <c r="N222" s="853"/>
    </row>
    <row r="223" spans="1:14" s="1" customFormat="1" ht="18" customHeight="1" x14ac:dyDescent="0.35">
      <c r="A223" s="4936"/>
      <c r="B223" s="4951"/>
      <c r="C223" s="4948" t="s">
        <v>558</v>
      </c>
      <c r="D223" s="968" t="s">
        <v>559</v>
      </c>
      <c r="E223" s="971"/>
      <c r="F223" s="948" t="s">
        <v>16</v>
      </c>
      <c r="G223" s="1146" t="s">
        <v>538</v>
      </c>
      <c r="H223" s="632"/>
      <c r="I223" s="950"/>
      <c r="J223" s="950"/>
      <c r="K223" s="950"/>
      <c r="L223" s="951"/>
      <c r="N223" s="973"/>
    </row>
    <row r="224" spans="1:14" s="1" customFormat="1" ht="18" customHeight="1" x14ac:dyDescent="0.35">
      <c r="A224" s="4936"/>
      <c r="B224" s="4951"/>
      <c r="C224" s="4946"/>
      <c r="D224" s="967" t="s">
        <v>560</v>
      </c>
      <c r="E224" s="972"/>
      <c r="F224" s="925" t="s">
        <v>16</v>
      </c>
      <c r="G224" s="926" t="s">
        <v>561</v>
      </c>
      <c r="H224" s="632"/>
      <c r="I224" s="916"/>
      <c r="J224" s="916"/>
      <c r="K224" s="916"/>
      <c r="L224" s="917"/>
      <c r="N224" s="914"/>
    </row>
    <row r="225" spans="1:14" s="1" customFormat="1" ht="18" customHeight="1" thickBot="1" x14ac:dyDescent="0.4">
      <c r="A225" s="4937"/>
      <c r="B225" s="4952"/>
      <c r="C225" s="4949"/>
      <c r="D225" s="854" t="s">
        <v>562</v>
      </c>
      <c r="E225" s="886"/>
      <c r="F225" s="856" t="s">
        <v>21</v>
      </c>
      <c r="G225" s="1144" t="s">
        <v>563</v>
      </c>
      <c r="H225" s="632"/>
      <c r="I225" s="857"/>
      <c r="J225" s="857"/>
      <c r="K225" s="857"/>
      <c r="L225" s="858"/>
      <c r="N225" s="859"/>
    </row>
    <row r="226" spans="1:14" s="1" customFormat="1" ht="15" customHeight="1" thickTop="1" x14ac:dyDescent="0.35">
      <c r="A226" s="867"/>
      <c r="B226" s="69"/>
      <c r="C226" s="71"/>
      <c r="E226" s="42"/>
    </row>
    <row r="227" spans="1:14" s="1" customFormat="1" ht="18" customHeight="1" x14ac:dyDescent="0.35">
      <c r="A227" s="4935" t="s">
        <v>564</v>
      </c>
      <c r="B227" s="4950" t="s">
        <v>565</v>
      </c>
      <c r="C227" s="4960" t="s">
        <v>566</v>
      </c>
      <c r="D227" s="968" t="s">
        <v>567</v>
      </c>
      <c r="E227" s="964"/>
      <c r="F227" s="948" t="s">
        <v>16</v>
      </c>
      <c r="G227" s="1146" t="s">
        <v>568</v>
      </c>
      <c r="H227" s="632"/>
      <c r="I227" s="950"/>
      <c r="J227" s="950"/>
      <c r="K227" s="950"/>
      <c r="L227" s="951"/>
      <c r="N227" s="973"/>
    </row>
    <row r="228" spans="1:14" s="1" customFormat="1" ht="18" customHeight="1" x14ac:dyDescent="0.35">
      <c r="A228" s="4936"/>
      <c r="B228" s="4951"/>
      <c r="C228" s="4946"/>
      <c r="D228" s="967" t="s">
        <v>255</v>
      </c>
      <c r="E228" s="966"/>
      <c r="F228" s="925" t="s">
        <v>16</v>
      </c>
      <c r="G228" s="1145" t="s">
        <v>255</v>
      </c>
      <c r="H228" s="632"/>
      <c r="I228" s="916"/>
      <c r="J228" s="916"/>
      <c r="K228" s="916"/>
      <c r="L228" s="917"/>
      <c r="N228" s="914"/>
    </row>
    <row r="229" spans="1:14" s="1" customFormat="1" ht="18" customHeight="1" thickBot="1" x14ac:dyDescent="0.4">
      <c r="A229" s="4936"/>
      <c r="B229" s="4951"/>
      <c r="C229" s="4947"/>
      <c r="D229" s="848" t="s">
        <v>569</v>
      </c>
      <c r="E229" s="849"/>
      <c r="F229" s="850" t="s">
        <v>21</v>
      </c>
      <c r="G229" s="1143" t="s">
        <v>570</v>
      </c>
      <c r="H229" s="632"/>
      <c r="I229" s="851"/>
      <c r="J229" s="851"/>
      <c r="K229" s="851"/>
      <c r="L229" s="852"/>
      <c r="N229" s="853"/>
    </row>
    <row r="230" spans="1:14" s="1" customFormat="1" ht="18" customHeight="1" x14ac:dyDescent="0.35">
      <c r="A230" s="4936"/>
      <c r="B230" s="4951"/>
      <c r="C230" s="4948" t="s">
        <v>571</v>
      </c>
      <c r="D230" s="968" t="s">
        <v>572</v>
      </c>
      <c r="E230" s="964"/>
      <c r="F230" s="948" t="s">
        <v>16</v>
      </c>
      <c r="G230" s="1146" t="s">
        <v>573</v>
      </c>
      <c r="H230" s="632"/>
      <c r="I230" s="950"/>
      <c r="J230" s="950"/>
      <c r="K230" s="950"/>
      <c r="L230" s="951"/>
      <c r="N230" s="973"/>
    </row>
    <row r="231" spans="1:14" s="1" customFormat="1" ht="18" customHeight="1" x14ac:dyDescent="0.35">
      <c r="A231" s="4936"/>
      <c r="B231" s="4951"/>
      <c r="C231" s="4946"/>
      <c r="D231" s="967" t="s">
        <v>255</v>
      </c>
      <c r="E231" s="966"/>
      <c r="F231" s="925" t="s">
        <v>16</v>
      </c>
      <c r="G231" s="1145" t="s">
        <v>255</v>
      </c>
      <c r="H231" s="632"/>
      <c r="I231" s="916"/>
      <c r="J231" s="916"/>
      <c r="K231" s="916"/>
      <c r="L231" s="917"/>
      <c r="N231" s="914"/>
    </row>
    <row r="232" spans="1:14" s="1" customFormat="1" ht="18" customHeight="1" thickBot="1" x14ac:dyDescent="0.4">
      <c r="A232" s="4936"/>
      <c r="B232" s="4951"/>
      <c r="C232" s="4949"/>
      <c r="D232" s="860" t="s">
        <v>574</v>
      </c>
      <c r="E232" s="861"/>
      <c r="F232" s="856" t="s">
        <v>21</v>
      </c>
      <c r="G232" s="1144" t="s">
        <v>575</v>
      </c>
      <c r="H232" s="632"/>
      <c r="I232" s="862"/>
      <c r="J232" s="862"/>
      <c r="K232" s="862"/>
      <c r="L232" s="863"/>
      <c r="N232" s="864"/>
    </row>
    <row r="233" spans="1:14" s="1" customFormat="1" ht="18" customHeight="1" thickTop="1" x14ac:dyDescent="0.35">
      <c r="A233" s="4936"/>
      <c r="B233" s="4956" t="s">
        <v>576</v>
      </c>
      <c r="C233" s="4945" t="s">
        <v>577</v>
      </c>
      <c r="D233" s="969" t="s">
        <v>578</v>
      </c>
      <c r="E233" s="970"/>
      <c r="F233" s="925" t="s">
        <v>16</v>
      </c>
      <c r="G233" s="926" t="s">
        <v>579</v>
      </c>
      <c r="H233" s="632"/>
      <c r="I233" s="979"/>
      <c r="J233" s="979"/>
      <c r="K233" s="979"/>
      <c r="L233" s="980"/>
      <c r="N233" s="981"/>
    </row>
    <row r="234" spans="1:14" s="1" customFormat="1" ht="18" customHeight="1" x14ac:dyDescent="0.35">
      <c r="A234" s="4936"/>
      <c r="B234" s="4951"/>
      <c r="C234" s="4946"/>
      <c r="D234" s="967" t="s">
        <v>580</v>
      </c>
      <c r="E234" s="966"/>
      <c r="F234" s="925" t="s">
        <v>16</v>
      </c>
      <c r="G234" s="1145" t="s">
        <v>581</v>
      </c>
      <c r="H234" s="632"/>
      <c r="I234" s="916"/>
      <c r="J234" s="916"/>
      <c r="K234" s="916"/>
      <c r="L234" s="917"/>
      <c r="N234" s="914"/>
    </row>
    <row r="235" spans="1:14" s="1" customFormat="1" ht="18" customHeight="1" thickBot="1" x14ac:dyDescent="0.4">
      <c r="A235" s="4936"/>
      <c r="B235" s="4951"/>
      <c r="C235" s="4947"/>
      <c r="D235" s="865" t="s">
        <v>582</v>
      </c>
      <c r="E235" s="849"/>
      <c r="F235" s="850" t="s">
        <v>21</v>
      </c>
      <c r="G235" s="1143" t="s">
        <v>583</v>
      </c>
      <c r="H235" s="632"/>
      <c r="I235" s="851"/>
      <c r="J235" s="851"/>
      <c r="K235" s="851"/>
      <c r="L235" s="852"/>
      <c r="N235" s="853"/>
    </row>
    <row r="236" spans="1:14" s="1" customFormat="1" ht="18" hidden="1" customHeight="1" x14ac:dyDescent="0.35">
      <c r="A236" s="4936"/>
      <c r="B236" s="4951"/>
      <c r="C236" s="4948" t="s">
        <v>584</v>
      </c>
      <c r="D236" s="967" t="s">
        <v>578</v>
      </c>
      <c r="E236" s="964"/>
      <c r="F236" s="948" t="s">
        <v>16</v>
      </c>
      <c r="G236" s="1133"/>
      <c r="H236" s="632"/>
      <c r="I236" s="950"/>
      <c r="J236" s="950"/>
      <c r="K236" s="950"/>
      <c r="L236" s="951"/>
      <c r="N236" s="973"/>
    </row>
    <row r="237" spans="1:14" s="1" customFormat="1" ht="18" hidden="1" customHeight="1" x14ac:dyDescent="0.35">
      <c r="A237" s="4936"/>
      <c r="B237" s="4951"/>
      <c r="C237" s="4946"/>
      <c r="D237" s="967" t="s">
        <v>586</v>
      </c>
      <c r="E237" s="966"/>
      <c r="F237" s="925" t="s">
        <v>16</v>
      </c>
      <c r="G237" s="1132"/>
      <c r="H237" s="632"/>
      <c r="I237" s="916"/>
      <c r="J237" s="916"/>
      <c r="K237" s="916"/>
      <c r="L237" s="917"/>
      <c r="N237" s="914"/>
    </row>
    <row r="238" spans="1:14" s="1" customFormat="1" ht="18" hidden="1" customHeight="1" thickBot="1" x14ac:dyDescent="0.4">
      <c r="A238" s="4936"/>
      <c r="B238" s="4951"/>
      <c r="C238" s="4947"/>
      <c r="D238" s="865" t="s">
        <v>588</v>
      </c>
      <c r="E238" s="849"/>
      <c r="F238" s="850" t="s">
        <v>21</v>
      </c>
      <c r="G238" s="1143" t="s">
        <v>589</v>
      </c>
      <c r="H238" s="632"/>
      <c r="I238" s="851"/>
      <c r="J238" s="851"/>
      <c r="K238" s="851"/>
      <c r="L238" s="852"/>
      <c r="N238" s="853"/>
    </row>
    <row r="239" spans="1:14" s="1" customFormat="1" ht="18" customHeight="1" x14ac:dyDescent="0.35">
      <c r="A239" s="4936"/>
      <c r="B239" s="4951"/>
      <c r="C239" s="4948" t="s">
        <v>590</v>
      </c>
      <c r="D239" s="967" t="s">
        <v>578</v>
      </c>
      <c r="E239" s="964"/>
      <c r="F239" s="948" t="s">
        <v>16</v>
      </c>
      <c r="G239" s="926" t="s">
        <v>2235</v>
      </c>
      <c r="H239" s="632"/>
      <c r="I239" s="950"/>
      <c r="J239" s="950"/>
      <c r="K239" s="950"/>
      <c r="L239" s="951"/>
      <c r="N239" s="973"/>
    </row>
    <row r="240" spans="1:14" s="1" customFormat="1" ht="18" customHeight="1" x14ac:dyDescent="0.35">
      <c r="A240" s="4936"/>
      <c r="B240" s="4951"/>
      <c r="C240" s="4946"/>
      <c r="D240" s="967" t="s">
        <v>592</v>
      </c>
      <c r="E240" s="966"/>
      <c r="F240" s="925" t="s">
        <v>16</v>
      </c>
      <c r="G240" s="1145" t="s">
        <v>491</v>
      </c>
      <c r="H240" s="632"/>
      <c r="I240" s="916"/>
      <c r="J240" s="916"/>
      <c r="K240" s="916"/>
      <c r="L240" s="917"/>
      <c r="N240" s="914"/>
    </row>
    <row r="241" spans="1:14" s="1" customFormat="1" ht="18" customHeight="1" thickBot="1" x14ac:dyDescent="0.4">
      <c r="A241" s="4936"/>
      <c r="B241" s="4952"/>
      <c r="C241" s="4949"/>
      <c r="D241" s="854" t="s">
        <v>590</v>
      </c>
      <c r="E241" s="855"/>
      <c r="F241" s="856" t="s">
        <v>21</v>
      </c>
      <c r="G241" s="1144" t="s">
        <v>593</v>
      </c>
      <c r="H241" s="632"/>
      <c r="I241" s="857"/>
      <c r="J241" s="857"/>
      <c r="K241" s="857"/>
      <c r="L241" s="858"/>
      <c r="N241" s="859"/>
    </row>
    <row r="242" spans="1:14" s="1" customFormat="1" ht="18" hidden="1" customHeight="1" thickTop="1" x14ac:dyDescent="0.35">
      <c r="A242" s="4936"/>
      <c r="B242" s="4951" t="s">
        <v>594</v>
      </c>
      <c r="C242" s="4945" t="s">
        <v>595</v>
      </c>
      <c r="D242" s="967" t="s">
        <v>596</v>
      </c>
      <c r="E242" s="966"/>
      <c r="F242" s="925" t="s">
        <v>16</v>
      </c>
      <c r="G242" s="1145" t="s">
        <v>520</v>
      </c>
      <c r="H242" s="632"/>
      <c r="I242" s="916"/>
      <c r="J242" s="916"/>
      <c r="K242" s="916"/>
      <c r="L242" s="917"/>
      <c r="N242" s="914"/>
    </row>
    <row r="243" spans="1:14" s="1" customFormat="1" ht="18" hidden="1" customHeight="1" x14ac:dyDescent="0.35">
      <c r="A243" s="4936"/>
      <c r="B243" s="4951"/>
      <c r="C243" s="4946"/>
      <c r="D243" s="967" t="s">
        <v>320</v>
      </c>
      <c r="E243" s="966"/>
      <c r="F243" s="925" t="s">
        <v>16</v>
      </c>
      <c r="G243" s="1145" t="s">
        <v>50</v>
      </c>
      <c r="H243" s="632"/>
      <c r="I243" s="916"/>
      <c r="J243" s="916"/>
      <c r="K243" s="916"/>
      <c r="L243" s="917"/>
      <c r="N243" s="914"/>
    </row>
    <row r="244" spans="1:14" s="1" customFormat="1" ht="18" hidden="1" customHeight="1" thickBot="1" x14ac:dyDescent="0.4">
      <c r="A244" s="4936"/>
      <c r="B244" s="4951"/>
      <c r="C244" s="4947"/>
      <c r="D244" s="848" t="s">
        <v>595</v>
      </c>
      <c r="E244" s="849"/>
      <c r="F244" s="850" t="s">
        <v>21</v>
      </c>
      <c r="G244" s="1143" t="s">
        <v>597</v>
      </c>
      <c r="H244" s="632"/>
      <c r="I244" s="851"/>
      <c r="J244" s="851"/>
      <c r="K244" s="851"/>
      <c r="L244" s="852"/>
      <c r="N244" s="853"/>
    </row>
    <row r="245" spans="1:14" s="1" customFormat="1" ht="18" hidden="1" customHeight="1" x14ac:dyDescent="0.35">
      <c r="A245" s="4936"/>
      <c r="B245" s="4951"/>
      <c r="C245" s="4948" t="s">
        <v>598</v>
      </c>
      <c r="D245" s="968" t="s">
        <v>599</v>
      </c>
      <c r="E245" s="964"/>
      <c r="F245" s="948" t="s">
        <v>16</v>
      </c>
      <c r="G245" s="1146" t="s">
        <v>573</v>
      </c>
      <c r="H245" s="632"/>
      <c r="I245" s="950"/>
      <c r="J245" s="950"/>
      <c r="K245" s="950"/>
      <c r="L245" s="951"/>
      <c r="N245" s="973"/>
    </row>
    <row r="246" spans="1:14" s="1" customFormat="1" ht="18" hidden="1" customHeight="1" x14ac:dyDescent="0.35">
      <c r="A246" s="4936"/>
      <c r="B246" s="4951"/>
      <c r="C246" s="4946"/>
      <c r="D246" s="967" t="s">
        <v>320</v>
      </c>
      <c r="E246" s="966"/>
      <c r="F246" s="925" t="s">
        <v>16</v>
      </c>
      <c r="G246" s="1145" t="s">
        <v>50</v>
      </c>
      <c r="H246" s="632"/>
      <c r="I246" s="916"/>
      <c r="J246" s="916"/>
      <c r="K246" s="916"/>
      <c r="L246" s="917"/>
      <c r="N246" s="914"/>
    </row>
    <row r="247" spans="1:14" s="1" customFormat="1" ht="18" hidden="1" customHeight="1" thickBot="1" x14ac:dyDescent="0.4">
      <c r="A247" s="4936"/>
      <c r="B247" s="4951"/>
      <c r="C247" s="4947"/>
      <c r="D247" s="848" t="s">
        <v>600</v>
      </c>
      <c r="E247" s="849"/>
      <c r="F247" s="850" t="s">
        <v>21</v>
      </c>
      <c r="G247" s="1143" t="s">
        <v>601</v>
      </c>
      <c r="H247" s="632"/>
      <c r="I247" s="851"/>
      <c r="J247" s="851"/>
      <c r="K247" s="851"/>
      <c r="L247" s="852"/>
      <c r="N247" s="853"/>
    </row>
    <row r="248" spans="1:14" s="1" customFormat="1" ht="18" hidden="1" customHeight="1" x14ac:dyDescent="0.35">
      <c r="A248" s="4936"/>
      <c r="B248" s="4951"/>
      <c r="C248" s="4948" t="s">
        <v>602</v>
      </c>
      <c r="D248" s="968" t="s">
        <v>603</v>
      </c>
      <c r="E248" s="964"/>
      <c r="F248" s="948" t="s">
        <v>16</v>
      </c>
      <c r="G248" s="1146" t="s">
        <v>604</v>
      </c>
      <c r="H248" s="632"/>
      <c r="I248" s="950"/>
      <c r="J248" s="950"/>
      <c r="K248" s="950"/>
      <c r="L248" s="951"/>
      <c r="N248" s="973"/>
    </row>
    <row r="249" spans="1:14" s="1" customFormat="1" ht="18" hidden="1" customHeight="1" x14ac:dyDescent="0.35">
      <c r="A249" s="4936"/>
      <c r="B249" s="4951"/>
      <c r="C249" s="4946"/>
      <c r="D249" s="967" t="s">
        <v>320</v>
      </c>
      <c r="E249" s="966"/>
      <c r="F249" s="925" t="s">
        <v>16</v>
      </c>
      <c r="G249" s="1145" t="s">
        <v>50</v>
      </c>
      <c r="H249" s="632"/>
      <c r="I249" s="916"/>
      <c r="J249" s="916"/>
      <c r="K249" s="916"/>
      <c r="L249" s="917"/>
      <c r="N249" s="914"/>
    </row>
    <row r="250" spans="1:14" s="1" customFormat="1" ht="18" hidden="1" customHeight="1" thickBot="1" x14ac:dyDescent="0.4">
      <c r="A250" s="4936"/>
      <c r="B250" s="4951"/>
      <c r="C250" s="4947"/>
      <c r="D250" s="848" t="s">
        <v>605</v>
      </c>
      <c r="E250" s="849"/>
      <c r="F250" s="850" t="s">
        <v>21</v>
      </c>
      <c r="G250" s="1143" t="s">
        <v>606</v>
      </c>
      <c r="H250" s="632"/>
      <c r="I250" s="851"/>
      <c r="J250" s="851"/>
      <c r="K250" s="851"/>
      <c r="L250" s="852"/>
      <c r="N250" s="853"/>
    </row>
    <row r="251" spans="1:14" s="1" customFormat="1" ht="18" customHeight="1" thickTop="1" x14ac:dyDescent="0.35">
      <c r="A251" s="4936"/>
      <c r="B251" s="4951"/>
      <c r="C251" s="4948" t="s">
        <v>607</v>
      </c>
      <c r="D251" s="968" t="s">
        <v>608</v>
      </c>
      <c r="E251" s="964"/>
      <c r="F251" s="948" t="s">
        <v>16</v>
      </c>
      <c r="G251" s="1146" t="s">
        <v>609</v>
      </c>
      <c r="H251" s="632"/>
      <c r="I251" s="950"/>
      <c r="J251" s="950"/>
      <c r="K251" s="950"/>
      <c r="L251" s="951"/>
      <c r="N251" s="973"/>
    </row>
    <row r="252" spans="1:14" s="1" customFormat="1" ht="18" customHeight="1" x14ac:dyDescent="0.35">
      <c r="A252" s="4936"/>
      <c r="B252" s="4951"/>
      <c r="C252" s="4946"/>
      <c r="D252" s="967" t="s">
        <v>320</v>
      </c>
      <c r="E252" s="966"/>
      <c r="F252" s="925" t="s">
        <v>16</v>
      </c>
      <c r="G252" s="1145" t="s">
        <v>50</v>
      </c>
      <c r="H252" s="632"/>
      <c r="I252" s="916"/>
      <c r="J252" s="916"/>
      <c r="K252" s="916"/>
      <c r="L252" s="917"/>
      <c r="N252" s="914"/>
    </row>
    <row r="253" spans="1:14" s="1" customFormat="1" ht="18" customHeight="1" thickBot="1" x14ac:dyDescent="0.4">
      <c r="A253" s="4936"/>
      <c r="B253" s="4952"/>
      <c r="C253" s="4949"/>
      <c r="D253" s="854" t="s">
        <v>610</v>
      </c>
      <c r="E253" s="855"/>
      <c r="F253" s="856" t="s">
        <v>21</v>
      </c>
      <c r="G253" s="1144" t="s">
        <v>611</v>
      </c>
      <c r="H253" s="632"/>
      <c r="I253" s="857"/>
      <c r="J253" s="857"/>
      <c r="K253" s="857"/>
      <c r="L253" s="858"/>
      <c r="N253" s="859"/>
    </row>
    <row r="254" spans="1:14" s="1" customFormat="1" ht="18" customHeight="1" thickTop="1" x14ac:dyDescent="0.35">
      <c r="A254" s="4936"/>
      <c r="B254" s="4956" t="s">
        <v>612</v>
      </c>
      <c r="C254" s="4945" t="s">
        <v>613</v>
      </c>
      <c r="D254" s="968" t="s">
        <v>596</v>
      </c>
      <c r="E254" s="964"/>
      <c r="F254" s="948" t="s">
        <v>16</v>
      </c>
      <c r="G254" s="1146" t="s">
        <v>520</v>
      </c>
      <c r="H254" s="632"/>
      <c r="I254" s="950"/>
      <c r="J254" s="950"/>
      <c r="K254" s="950"/>
      <c r="L254" s="951"/>
      <c r="N254" s="973"/>
    </row>
    <row r="255" spans="1:14" s="1" customFormat="1" ht="18" customHeight="1" x14ac:dyDescent="0.35">
      <c r="A255" s="4936"/>
      <c r="B255" s="4951"/>
      <c r="C255" s="4946"/>
      <c r="D255" s="967" t="s">
        <v>614</v>
      </c>
      <c r="E255" s="966"/>
      <c r="F255" s="925" t="s">
        <v>16</v>
      </c>
      <c r="G255" s="1145" t="s">
        <v>615</v>
      </c>
      <c r="H255" s="632"/>
      <c r="I255" s="916"/>
      <c r="J255" s="916"/>
      <c r="K255" s="916"/>
      <c r="L255" s="917"/>
      <c r="N255" s="914"/>
    </row>
    <row r="256" spans="1:14" s="1" customFormat="1" ht="18" customHeight="1" thickBot="1" x14ac:dyDescent="0.4">
      <c r="A256" s="4936"/>
      <c r="B256" s="4951"/>
      <c r="C256" s="4947"/>
      <c r="D256" s="848" t="s">
        <v>613</v>
      </c>
      <c r="E256" s="849"/>
      <c r="F256" s="850" t="s">
        <v>21</v>
      </c>
      <c r="G256" s="1143" t="s">
        <v>616</v>
      </c>
      <c r="H256" s="632"/>
      <c r="I256" s="851"/>
      <c r="J256" s="851"/>
      <c r="K256" s="851"/>
      <c r="L256" s="852"/>
      <c r="N256" s="853"/>
    </row>
    <row r="257" spans="1:14" s="1" customFormat="1" ht="18" customHeight="1" x14ac:dyDescent="0.35">
      <c r="A257" s="4936"/>
      <c r="B257" s="4951"/>
      <c r="C257" s="4948" t="s">
        <v>617</v>
      </c>
      <c r="D257" s="968" t="s">
        <v>599</v>
      </c>
      <c r="E257" s="964"/>
      <c r="F257" s="948" t="s">
        <v>16</v>
      </c>
      <c r="G257" s="1146" t="s">
        <v>573</v>
      </c>
      <c r="H257" s="632"/>
      <c r="I257" s="950"/>
      <c r="J257" s="950"/>
      <c r="K257" s="950"/>
      <c r="L257" s="951"/>
      <c r="N257" s="973"/>
    </row>
    <row r="258" spans="1:14" s="1" customFormat="1" ht="18" customHeight="1" x14ac:dyDescent="0.35">
      <c r="A258" s="4936"/>
      <c r="B258" s="4951"/>
      <c r="C258" s="4946"/>
      <c r="D258" s="967" t="s">
        <v>614</v>
      </c>
      <c r="E258" s="966"/>
      <c r="F258" s="925" t="s">
        <v>16</v>
      </c>
      <c r="G258" s="1145" t="s">
        <v>615</v>
      </c>
      <c r="H258" s="632"/>
      <c r="I258" s="916"/>
      <c r="J258" s="916"/>
      <c r="K258" s="916"/>
      <c r="L258" s="917"/>
      <c r="N258" s="914"/>
    </row>
    <row r="259" spans="1:14" s="1" customFormat="1" ht="18" customHeight="1" thickBot="1" x14ac:dyDescent="0.4">
      <c r="A259" s="4936"/>
      <c r="B259" s="4951"/>
      <c r="C259" s="4949"/>
      <c r="D259" s="854" t="s">
        <v>617</v>
      </c>
      <c r="E259" s="855"/>
      <c r="F259" s="856" t="s">
        <v>21</v>
      </c>
      <c r="G259" s="1144" t="s">
        <v>618</v>
      </c>
      <c r="H259" s="632"/>
      <c r="I259" s="857"/>
      <c r="J259" s="857"/>
      <c r="K259" s="857"/>
      <c r="L259" s="858"/>
      <c r="N259" s="859"/>
    </row>
    <row r="260" spans="1:14" s="1" customFormat="1" ht="18" hidden="1" customHeight="1" thickTop="1" x14ac:dyDescent="0.35">
      <c r="A260" s="4936"/>
      <c r="B260" s="4951"/>
      <c r="C260" s="4957" t="s">
        <v>619</v>
      </c>
      <c r="D260" s="968" t="s">
        <v>620</v>
      </c>
      <c r="E260" s="964"/>
      <c r="F260" s="948" t="s">
        <v>16</v>
      </c>
      <c r="G260" s="1146" t="s">
        <v>621</v>
      </c>
      <c r="H260" s="632"/>
      <c r="I260" s="950"/>
      <c r="J260" s="950"/>
      <c r="K260" s="950"/>
      <c r="L260" s="951"/>
      <c r="N260" s="973"/>
    </row>
    <row r="261" spans="1:14" s="1" customFormat="1" ht="18" hidden="1" customHeight="1" x14ac:dyDescent="0.35">
      <c r="A261" s="4936"/>
      <c r="B261" s="4951"/>
      <c r="C261" s="4958"/>
      <c r="D261" s="967" t="s">
        <v>560</v>
      </c>
      <c r="E261" s="966"/>
      <c r="F261" s="925" t="s">
        <v>16</v>
      </c>
      <c r="G261" s="926" t="s">
        <v>622</v>
      </c>
      <c r="H261" s="632"/>
      <c r="I261" s="916"/>
      <c r="J261" s="916"/>
      <c r="K261" s="916"/>
      <c r="L261" s="917"/>
      <c r="N261" s="914"/>
    </row>
    <row r="262" spans="1:14" s="1" customFormat="1" ht="18" hidden="1" customHeight="1" thickBot="1" x14ac:dyDescent="0.4">
      <c r="A262" s="4937"/>
      <c r="B262" s="4952"/>
      <c r="C262" s="4959"/>
      <c r="D262" s="854" t="s">
        <v>619</v>
      </c>
      <c r="E262" s="855"/>
      <c r="F262" s="856" t="s">
        <v>21</v>
      </c>
      <c r="G262" s="1144" t="s">
        <v>623</v>
      </c>
      <c r="H262" s="632"/>
      <c r="I262" s="857"/>
      <c r="J262" s="857"/>
      <c r="K262" s="857"/>
      <c r="L262" s="858"/>
      <c r="N262" s="859"/>
    </row>
    <row r="263" spans="1:14" s="1" customFormat="1" ht="15" customHeight="1" thickTop="1" x14ac:dyDescent="0.35">
      <c r="A263" s="4317"/>
      <c r="B263" s="4318"/>
      <c r="C263" s="4319"/>
      <c r="D263" s="4320"/>
      <c r="E263" s="4321"/>
      <c r="F263" s="4320"/>
      <c r="G263" s="4320"/>
    </row>
    <row r="264" spans="1:14" s="1" customFormat="1" ht="18" customHeight="1" x14ac:dyDescent="0.35">
      <c r="A264" s="4935" t="s">
        <v>624</v>
      </c>
      <c r="B264" s="4953"/>
      <c r="C264" s="4960" t="s">
        <v>625</v>
      </c>
      <c r="D264" s="968" t="s">
        <v>626</v>
      </c>
      <c r="E264" s="971"/>
      <c r="F264" s="948" t="s">
        <v>16</v>
      </c>
      <c r="G264" s="1146" t="s">
        <v>520</v>
      </c>
      <c r="H264" s="632"/>
      <c r="I264" s="950"/>
      <c r="J264" s="950"/>
      <c r="K264" s="950"/>
      <c r="L264" s="951"/>
      <c r="N264" s="973"/>
    </row>
    <row r="265" spans="1:14" s="1" customFormat="1" ht="18" customHeight="1" x14ac:dyDescent="0.35">
      <c r="A265" s="4936"/>
      <c r="B265" s="4954"/>
      <c r="C265" s="4946"/>
      <c r="D265" s="967" t="s">
        <v>627</v>
      </c>
      <c r="E265" s="972"/>
      <c r="F265" s="925" t="s">
        <v>16</v>
      </c>
      <c r="G265" s="926" t="s">
        <v>628</v>
      </c>
      <c r="H265" s="632"/>
      <c r="I265" s="916"/>
      <c r="J265" s="916"/>
      <c r="K265" s="916"/>
      <c r="L265" s="917"/>
      <c r="N265" s="914"/>
    </row>
    <row r="266" spans="1:14" s="1" customFormat="1" ht="18" customHeight="1" thickBot="1" x14ac:dyDescent="0.4">
      <c r="A266" s="4936"/>
      <c r="B266" s="4954"/>
      <c r="C266" s="4947"/>
      <c r="D266" s="848" t="s">
        <v>629</v>
      </c>
      <c r="E266" s="885"/>
      <c r="F266" s="850" t="s">
        <v>21</v>
      </c>
      <c r="G266" s="1143" t="s">
        <v>630</v>
      </c>
      <c r="H266" s="632"/>
      <c r="I266" s="851"/>
      <c r="J266" s="851"/>
      <c r="K266" s="851"/>
      <c r="L266" s="852"/>
      <c r="N266" s="853"/>
    </row>
    <row r="267" spans="1:14" s="1" customFormat="1" ht="18" customHeight="1" x14ac:dyDescent="0.35">
      <c r="A267" s="4936"/>
      <c r="B267" s="4954"/>
      <c r="C267" s="4948" t="s">
        <v>631</v>
      </c>
      <c r="D267" s="968" t="s">
        <v>639</v>
      </c>
      <c r="E267" s="971"/>
      <c r="F267" s="948" t="s">
        <v>16</v>
      </c>
      <c r="G267" s="1154">
        <v>176</v>
      </c>
      <c r="H267" s="632"/>
      <c r="I267" s="950"/>
      <c r="J267" s="950"/>
      <c r="K267" s="950"/>
      <c r="L267" s="951"/>
      <c r="N267" s="973"/>
    </row>
    <row r="268" spans="1:14" s="1" customFormat="1" ht="18" customHeight="1" x14ac:dyDescent="0.35">
      <c r="A268" s="4936"/>
      <c r="B268" s="4954"/>
      <c r="C268" s="4946"/>
      <c r="D268" s="967" t="s">
        <v>634</v>
      </c>
      <c r="E268" s="972"/>
      <c r="F268" s="925" t="s">
        <v>16</v>
      </c>
      <c r="G268" s="1150" t="s">
        <v>635</v>
      </c>
      <c r="H268" s="632"/>
      <c r="I268" s="916"/>
      <c r="J268" s="916"/>
      <c r="K268" s="916"/>
      <c r="L268" s="917"/>
      <c r="N268" s="914"/>
    </row>
    <row r="269" spans="1:14" s="1" customFormat="1" ht="18" customHeight="1" thickBot="1" x14ac:dyDescent="0.4">
      <c r="A269" s="4936"/>
      <c r="B269" s="4954"/>
      <c r="C269" s="4947"/>
      <c r="D269" s="848" t="s">
        <v>636</v>
      </c>
      <c r="E269" s="885"/>
      <c r="F269" s="850" t="s">
        <v>21</v>
      </c>
      <c r="G269" s="1143" t="s">
        <v>637</v>
      </c>
      <c r="H269" s="632"/>
      <c r="I269" s="851"/>
      <c r="J269" s="851"/>
      <c r="K269" s="851"/>
      <c r="L269" s="852"/>
      <c r="N269" s="853"/>
    </row>
    <row r="270" spans="1:14" s="1" customFormat="1" ht="18" hidden="1" customHeight="1" x14ac:dyDescent="0.35">
      <c r="A270" s="4936"/>
      <c r="B270" s="4954"/>
      <c r="C270" s="4948" t="s">
        <v>638</v>
      </c>
      <c r="D270" s="968" t="s">
        <v>639</v>
      </c>
      <c r="E270" s="971"/>
      <c r="F270" s="948" t="s">
        <v>16</v>
      </c>
      <c r="G270" s="1154">
        <v>176</v>
      </c>
      <c r="H270" s="632"/>
      <c r="I270" s="950"/>
      <c r="J270" s="950"/>
      <c r="K270" s="950"/>
      <c r="L270" s="951"/>
      <c r="N270" s="973"/>
    </row>
    <row r="271" spans="1:14" s="1" customFormat="1" ht="18" hidden="1" customHeight="1" x14ac:dyDescent="0.35">
      <c r="A271" s="4936"/>
      <c r="B271" s="4954"/>
      <c r="C271" s="4946"/>
      <c r="D271" s="967" t="s">
        <v>640</v>
      </c>
      <c r="E271" s="972"/>
      <c r="F271" s="925" t="s">
        <v>16</v>
      </c>
      <c r="G271" s="1145" t="s">
        <v>474</v>
      </c>
      <c r="H271" s="632"/>
      <c r="I271" s="916"/>
      <c r="J271" s="916"/>
      <c r="K271" s="916"/>
      <c r="L271" s="917"/>
      <c r="N271" s="914"/>
    </row>
    <row r="272" spans="1:14" s="1" customFormat="1" ht="18" hidden="1" customHeight="1" thickBot="1" x14ac:dyDescent="0.4">
      <c r="A272" s="4936"/>
      <c r="B272" s="4954"/>
      <c r="C272" s="4947"/>
      <c r="D272" s="848" t="s">
        <v>642</v>
      </c>
      <c r="E272" s="885"/>
      <c r="F272" s="850" t="s">
        <v>21</v>
      </c>
      <c r="G272" s="1143" t="s">
        <v>643</v>
      </c>
      <c r="H272" s="632"/>
      <c r="I272" s="851"/>
      <c r="J272" s="851"/>
      <c r="K272" s="851"/>
      <c r="L272" s="852"/>
      <c r="N272" s="853"/>
    </row>
    <row r="273" spans="1:14" s="1" customFormat="1" ht="18" customHeight="1" x14ac:dyDescent="0.35">
      <c r="A273" s="4936"/>
      <c r="B273" s="4954"/>
      <c r="C273" s="4948" t="s">
        <v>644</v>
      </c>
      <c r="D273" s="967" t="s">
        <v>634</v>
      </c>
      <c r="E273" s="972"/>
      <c r="F273" s="925" t="s">
        <v>16</v>
      </c>
      <c r="G273" s="1145" t="s">
        <v>645</v>
      </c>
      <c r="H273" s="632"/>
      <c r="I273" s="916"/>
      <c r="J273" s="916"/>
      <c r="K273" s="916"/>
      <c r="L273" s="917"/>
      <c r="N273" s="914"/>
    </row>
    <row r="274" spans="1:14" s="1" customFormat="1" ht="18" customHeight="1" x14ac:dyDescent="0.35">
      <c r="A274" s="4936"/>
      <c r="B274" s="4954"/>
      <c r="C274" s="4946"/>
      <c r="D274" s="967" t="s">
        <v>640</v>
      </c>
      <c r="E274" s="972"/>
      <c r="F274" s="925" t="s">
        <v>16</v>
      </c>
      <c r="G274" s="1145" t="s">
        <v>474</v>
      </c>
      <c r="H274" s="632"/>
      <c r="I274" s="916"/>
      <c r="J274" s="916"/>
      <c r="K274" s="916"/>
      <c r="L274" s="917"/>
      <c r="N274" s="914"/>
    </row>
    <row r="275" spans="1:14" s="1" customFormat="1" ht="18" customHeight="1" thickBot="1" x14ac:dyDescent="0.4">
      <c r="A275" s="4936"/>
      <c r="B275" s="4954"/>
      <c r="C275" s="4947"/>
      <c r="D275" s="848" t="s">
        <v>647</v>
      </c>
      <c r="E275" s="885"/>
      <c r="F275" s="850" t="s">
        <v>21</v>
      </c>
      <c r="G275" s="1143" t="s">
        <v>648</v>
      </c>
      <c r="H275" s="632"/>
      <c r="I275" s="851"/>
      <c r="J275" s="851"/>
      <c r="K275" s="851"/>
      <c r="L275" s="852"/>
      <c r="N275" s="853"/>
    </row>
    <row r="276" spans="1:14" s="1" customFormat="1" ht="18" hidden="1" customHeight="1" x14ac:dyDescent="0.35">
      <c r="A276" s="4936"/>
      <c r="B276" s="4954"/>
      <c r="C276" s="4948" t="s">
        <v>649</v>
      </c>
      <c r="D276" s="968" t="s">
        <v>634</v>
      </c>
      <c r="E276" s="971"/>
      <c r="F276" s="948" t="s">
        <v>16</v>
      </c>
      <c r="G276" s="1146" t="s">
        <v>635</v>
      </c>
      <c r="H276" s="632"/>
      <c r="I276" s="950"/>
      <c r="J276" s="950"/>
      <c r="K276" s="950"/>
      <c r="L276" s="951"/>
      <c r="N276" s="973"/>
    </row>
    <row r="277" spans="1:14" s="1" customFormat="1" ht="18" hidden="1" customHeight="1" x14ac:dyDescent="0.35">
      <c r="A277" s="4936"/>
      <c r="B277" s="4954"/>
      <c r="C277" s="4946"/>
      <c r="D277" s="967" t="s">
        <v>650</v>
      </c>
      <c r="E277" s="972"/>
      <c r="F277" s="925" t="s">
        <v>16</v>
      </c>
      <c r="G277" s="1145" t="s">
        <v>651</v>
      </c>
      <c r="H277" s="632"/>
      <c r="I277" s="916"/>
      <c r="J277" s="916"/>
      <c r="K277" s="916"/>
      <c r="L277" s="917"/>
      <c r="N277" s="914"/>
    </row>
    <row r="278" spans="1:14" s="1" customFormat="1" ht="18" hidden="1" customHeight="1" thickBot="1" x14ac:dyDescent="0.4">
      <c r="A278" s="4936"/>
      <c r="B278" s="4954"/>
      <c r="C278" s="4947"/>
      <c r="D278" s="848" t="s">
        <v>652</v>
      </c>
      <c r="E278" s="885"/>
      <c r="F278" s="850" t="s">
        <v>21</v>
      </c>
      <c r="G278" s="1143" t="s">
        <v>653</v>
      </c>
      <c r="H278" s="632"/>
      <c r="I278" s="851"/>
      <c r="J278" s="851"/>
      <c r="K278" s="851"/>
      <c r="L278" s="852"/>
      <c r="N278" s="853"/>
    </row>
    <row r="279" spans="1:14" s="1" customFormat="1" ht="18" hidden="1" customHeight="1" x14ac:dyDescent="0.35">
      <c r="A279" s="4936"/>
      <c r="B279" s="4954"/>
      <c r="C279" s="4948" t="s">
        <v>654</v>
      </c>
      <c r="D279" s="968" t="s">
        <v>655</v>
      </c>
      <c r="E279" s="971"/>
      <c r="F279" s="948" t="s">
        <v>16</v>
      </c>
      <c r="G279" s="1134" t="s">
        <v>2236</v>
      </c>
      <c r="H279" s="632"/>
      <c r="I279" s="950"/>
      <c r="J279" s="950"/>
      <c r="K279" s="950"/>
      <c r="L279" s="951"/>
      <c r="N279" s="973"/>
    </row>
    <row r="280" spans="1:14" s="1" customFormat="1" ht="18" hidden="1" customHeight="1" x14ac:dyDescent="0.35">
      <c r="A280" s="4936"/>
      <c r="B280" s="4954"/>
      <c r="C280" s="4946"/>
      <c r="D280" s="967" t="s">
        <v>657</v>
      </c>
      <c r="E280" s="972"/>
      <c r="F280" s="925" t="s">
        <v>16</v>
      </c>
      <c r="G280" s="1153" t="s">
        <v>2233</v>
      </c>
      <c r="H280" s="632"/>
      <c r="I280" s="916"/>
      <c r="J280" s="916"/>
      <c r="K280" s="916"/>
      <c r="L280" s="917"/>
      <c r="N280" s="914"/>
    </row>
    <row r="281" spans="1:14" s="1" customFormat="1" ht="18" hidden="1" customHeight="1" thickBot="1" x14ac:dyDescent="0.4">
      <c r="A281" s="4936"/>
      <c r="B281" s="4954"/>
      <c r="C281" s="4947"/>
      <c r="D281" s="848" t="s">
        <v>659</v>
      </c>
      <c r="E281" s="885"/>
      <c r="F281" s="850" t="s">
        <v>21</v>
      </c>
      <c r="G281" s="1143" t="s">
        <v>660</v>
      </c>
      <c r="H281" s="632"/>
      <c r="I281" s="851"/>
      <c r="J281" s="851"/>
      <c r="K281" s="851"/>
      <c r="L281" s="852"/>
      <c r="N281" s="853"/>
    </row>
    <row r="282" spans="1:14" s="1" customFormat="1" ht="18" customHeight="1" x14ac:dyDescent="0.35">
      <c r="A282" s="4936"/>
      <c r="B282" s="4954"/>
      <c r="C282" s="4948" t="s">
        <v>661</v>
      </c>
      <c r="D282" s="967" t="s">
        <v>662</v>
      </c>
      <c r="E282" s="972"/>
      <c r="F282" s="925" t="s">
        <v>16</v>
      </c>
      <c r="G282" s="926" t="s">
        <v>663</v>
      </c>
      <c r="H282" s="632"/>
      <c r="I282" s="916"/>
      <c r="J282" s="916"/>
      <c r="K282" s="916"/>
      <c r="L282" s="917"/>
      <c r="N282" s="914"/>
    </row>
    <row r="283" spans="1:14" s="1" customFormat="1" ht="18" customHeight="1" x14ac:dyDescent="0.35">
      <c r="A283" s="4936"/>
      <c r="B283" s="4954"/>
      <c r="C283" s="4946"/>
      <c r="D283" s="967" t="s">
        <v>532</v>
      </c>
      <c r="E283" s="972"/>
      <c r="F283" s="925" t="s">
        <v>16</v>
      </c>
      <c r="G283" s="1145" t="s">
        <v>432</v>
      </c>
      <c r="H283" s="632"/>
      <c r="I283" s="916"/>
      <c r="J283" s="916"/>
      <c r="K283" s="916"/>
      <c r="L283" s="917"/>
      <c r="N283" s="914"/>
    </row>
    <row r="284" spans="1:14" s="1" customFormat="1" ht="18" customHeight="1" thickBot="1" x14ac:dyDescent="0.4">
      <c r="A284" s="4937"/>
      <c r="B284" s="4955"/>
      <c r="C284" s="4949"/>
      <c r="D284" s="854" t="s">
        <v>661</v>
      </c>
      <c r="E284" s="886"/>
      <c r="F284" s="856" t="s">
        <v>21</v>
      </c>
      <c r="G284" s="1144" t="s">
        <v>664</v>
      </c>
      <c r="H284" s="632"/>
      <c r="I284" s="857"/>
      <c r="J284" s="857"/>
      <c r="K284" s="857"/>
      <c r="L284" s="858"/>
      <c r="N284" s="859"/>
    </row>
    <row r="285" spans="1:14" s="1" customFormat="1" ht="18" customHeight="1" thickTop="1" x14ac:dyDescent="0.35">
      <c r="A285" s="867"/>
      <c r="B285" s="42"/>
      <c r="C285" s="69"/>
      <c r="E285" s="42"/>
    </row>
    <row r="286" spans="1:14" s="1" customFormat="1" ht="18" customHeight="1" x14ac:dyDescent="0.35">
      <c r="A286" s="4935" t="s">
        <v>665</v>
      </c>
      <c r="B286" s="4950"/>
      <c r="C286" s="4508" t="s">
        <v>124</v>
      </c>
      <c r="D286" s="4500"/>
      <c r="E286" s="1073"/>
      <c r="F286" s="959" t="s">
        <v>16</v>
      </c>
      <c r="G286" s="960"/>
      <c r="H286" s="4499"/>
      <c r="I286" s="961"/>
      <c r="J286" s="961"/>
      <c r="K286" s="961"/>
      <c r="L286" s="962"/>
      <c r="N286" s="975"/>
    </row>
    <row r="287" spans="1:14" s="1" customFormat="1" ht="18" customHeight="1" thickBot="1" x14ac:dyDescent="0.4">
      <c r="A287" s="4936"/>
      <c r="B287" s="4951"/>
      <c r="C287" s="4509" t="s">
        <v>174</v>
      </c>
      <c r="D287" s="4505"/>
      <c r="E287" s="1002"/>
      <c r="F287" s="1003" t="s">
        <v>16</v>
      </c>
      <c r="G287" s="1039"/>
      <c r="H287" s="4499"/>
      <c r="I287" s="4506"/>
      <c r="J287" s="4506"/>
      <c r="K287" s="4506"/>
      <c r="L287" s="4507"/>
      <c r="N287" s="1012"/>
    </row>
    <row r="288" spans="1:14" s="1" customFormat="1" ht="18" customHeight="1" x14ac:dyDescent="0.35">
      <c r="A288" s="4936"/>
      <c r="B288" s="4951"/>
      <c r="C288" s="4510" t="s">
        <v>666</v>
      </c>
      <c r="D288" s="944"/>
      <c r="E288" s="932"/>
      <c r="F288" s="933" t="s">
        <v>16</v>
      </c>
      <c r="G288" s="934"/>
      <c r="H288" s="4499"/>
      <c r="I288" s="920"/>
      <c r="J288" s="920"/>
      <c r="K288" s="920"/>
      <c r="L288" s="921"/>
      <c r="N288" s="922"/>
    </row>
    <row r="289" spans="1:14" s="1" customFormat="1" ht="18" customHeight="1" thickBot="1" x14ac:dyDescent="0.4">
      <c r="A289" s="4937"/>
      <c r="B289" s="4952"/>
      <c r="C289" s="4511" t="s">
        <v>667</v>
      </c>
      <c r="D289" s="4501"/>
      <c r="E289" s="1009"/>
      <c r="F289" s="1010" t="s">
        <v>16</v>
      </c>
      <c r="G289" s="4502"/>
      <c r="H289" s="4499"/>
      <c r="I289" s="4503"/>
      <c r="J289" s="4503"/>
      <c r="K289" s="4503"/>
      <c r="L289" s="4504"/>
      <c r="N289" s="1013"/>
    </row>
    <row r="290" spans="1:14" s="1" customFormat="1" ht="18" customHeight="1" thickTop="1" x14ac:dyDescent="0.35">
      <c r="A290" s="4498"/>
      <c r="B290" s="42"/>
      <c r="C290" s="69"/>
      <c r="E290" s="42"/>
    </row>
    <row r="291" spans="1:14" s="1" customFormat="1" ht="18" customHeight="1" x14ac:dyDescent="0.35">
      <c r="A291" s="4498"/>
      <c r="B291" s="42"/>
      <c r="C291" s="69"/>
      <c r="E291" s="42"/>
    </row>
    <row r="292" spans="1:14" s="1" customFormat="1" ht="18" customHeight="1" x14ac:dyDescent="0.35">
      <c r="A292" s="4498"/>
      <c r="B292" s="42"/>
      <c r="C292" s="69"/>
      <c r="E292" s="42"/>
    </row>
    <row r="293" spans="1:14" s="1" customFormat="1" ht="18" customHeight="1" x14ac:dyDescent="0.35">
      <c r="A293" s="4498"/>
      <c r="B293" s="42"/>
      <c r="C293" s="69"/>
      <c r="E293" s="42"/>
    </row>
    <row r="294" spans="1:14" s="1" customFormat="1" ht="18" customHeight="1" x14ac:dyDescent="0.35">
      <c r="A294" s="4498"/>
      <c r="B294" s="42"/>
      <c r="C294" s="69"/>
      <c r="E294" s="42"/>
    </row>
    <row r="295" spans="1:14" s="1" customFormat="1" ht="18" customHeight="1" x14ac:dyDescent="0.35">
      <c r="A295" s="4498"/>
      <c r="B295" s="42"/>
      <c r="C295" s="69"/>
      <c r="E295" s="42"/>
    </row>
    <row r="296" spans="1:14" s="1" customFormat="1" ht="18" customHeight="1" x14ac:dyDescent="0.35">
      <c r="A296" s="4498"/>
      <c r="B296" s="42"/>
      <c r="C296" s="69"/>
      <c r="E296" s="42"/>
    </row>
    <row r="297" spans="1:14" s="1" customFormat="1" ht="18" customHeight="1" x14ac:dyDescent="0.35">
      <c r="A297" s="4498"/>
      <c r="B297" s="42"/>
      <c r="C297" s="69"/>
      <c r="E297" s="42"/>
    </row>
    <row r="298" spans="1:14" ht="18" customHeight="1" x14ac:dyDescent="0.25"/>
  </sheetData>
  <mergeCells count="111">
    <mergeCell ref="A98:A126"/>
    <mergeCell ref="B98:B112"/>
    <mergeCell ref="C98:C102"/>
    <mergeCell ref="C103:C111"/>
    <mergeCell ref="B113:B123"/>
    <mergeCell ref="C113:C116"/>
    <mergeCell ref="C117:C122"/>
    <mergeCell ref="C132:C138"/>
    <mergeCell ref="B140:B148"/>
    <mergeCell ref="C140:C143"/>
    <mergeCell ref="C144:C147"/>
    <mergeCell ref="A128:A150"/>
    <mergeCell ref="B128:B139"/>
    <mergeCell ref="C128:C131"/>
    <mergeCell ref="A4:B5"/>
    <mergeCell ref="A1:G1"/>
    <mergeCell ref="B31:B35"/>
    <mergeCell ref="C31:C32"/>
    <mergeCell ref="A38:A57"/>
    <mergeCell ref="B38:B43"/>
    <mergeCell ref="B46:B49"/>
    <mergeCell ref="C48:C49"/>
    <mergeCell ref="B53:B56"/>
    <mergeCell ref="C53:C54"/>
    <mergeCell ref="C55:C56"/>
    <mergeCell ref="C38:C39"/>
    <mergeCell ref="C46:C47"/>
    <mergeCell ref="B44:C45"/>
    <mergeCell ref="C33:C35"/>
    <mergeCell ref="A7:A36"/>
    <mergeCell ref="C7:C8"/>
    <mergeCell ref="B7:B19"/>
    <mergeCell ref="B20:B28"/>
    <mergeCell ref="C20:C21"/>
    <mergeCell ref="C9:C12"/>
    <mergeCell ref="C13:C16"/>
    <mergeCell ref="C17:C19"/>
    <mergeCell ref="C22:C24"/>
    <mergeCell ref="C25:C28"/>
    <mergeCell ref="A59:A94"/>
    <mergeCell ref="C59:C63"/>
    <mergeCell ref="C64:C65"/>
    <mergeCell ref="C72:C73"/>
    <mergeCell ref="B59:B79"/>
    <mergeCell ref="B85:B86"/>
    <mergeCell ref="B93:B94"/>
    <mergeCell ref="B87:C89"/>
    <mergeCell ref="B82:C84"/>
    <mergeCell ref="B80:B81"/>
    <mergeCell ref="B29:B30"/>
    <mergeCell ref="C173:C175"/>
    <mergeCell ref="C176:C178"/>
    <mergeCell ref="C179:C181"/>
    <mergeCell ref="C182:C184"/>
    <mergeCell ref="C185:C187"/>
    <mergeCell ref="A152:A193"/>
    <mergeCell ref="B152:B169"/>
    <mergeCell ref="B170:B172"/>
    <mergeCell ref="B173:B181"/>
    <mergeCell ref="B182:B193"/>
    <mergeCell ref="C152:C154"/>
    <mergeCell ref="C155:C157"/>
    <mergeCell ref="C158:C160"/>
    <mergeCell ref="C161:C163"/>
    <mergeCell ref="C164:C166"/>
    <mergeCell ref="C167:C169"/>
    <mergeCell ref="C170:C172"/>
    <mergeCell ref="C188:C190"/>
    <mergeCell ref="C191:C193"/>
    <mergeCell ref="C195:C197"/>
    <mergeCell ref="C198:C200"/>
    <mergeCell ref="C201:C203"/>
    <mergeCell ref="A264:A284"/>
    <mergeCell ref="B264:B284"/>
    <mergeCell ref="A227:A262"/>
    <mergeCell ref="B227:B232"/>
    <mergeCell ref="B233:B241"/>
    <mergeCell ref="B242:B253"/>
    <mergeCell ref="B254:B262"/>
    <mergeCell ref="A195:A209"/>
    <mergeCell ref="B195:B209"/>
    <mergeCell ref="A211:A225"/>
    <mergeCell ref="B211:B216"/>
    <mergeCell ref="B217:B225"/>
    <mergeCell ref="C220:C222"/>
    <mergeCell ref="C223:C225"/>
    <mergeCell ref="C227:C229"/>
    <mergeCell ref="C230:C232"/>
    <mergeCell ref="C233:C235"/>
    <mergeCell ref="C204:C206"/>
    <mergeCell ref="C207:C209"/>
    <mergeCell ref="C211:C213"/>
    <mergeCell ref="C214:C216"/>
    <mergeCell ref="A286:B289"/>
    <mergeCell ref="C282:C284"/>
    <mergeCell ref="C267:C269"/>
    <mergeCell ref="C270:C272"/>
    <mergeCell ref="C273:C275"/>
    <mergeCell ref="C276:C278"/>
    <mergeCell ref="C279:C281"/>
    <mergeCell ref="C217:C219"/>
    <mergeCell ref="C251:C253"/>
    <mergeCell ref="C254:C256"/>
    <mergeCell ref="C257:C259"/>
    <mergeCell ref="C260:C262"/>
    <mergeCell ref="C264:C266"/>
    <mergeCell ref="C236:C238"/>
    <mergeCell ref="C239:C241"/>
    <mergeCell ref="C242:C244"/>
    <mergeCell ref="C245:C247"/>
    <mergeCell ref="C248:C25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0C42A-61E2-48A7-9137-C2C8BA0AB6A8}">
  <sheetPr>
    <tabColor rgb="FF0070C0"/>
  </sheetPr>
  <dimension ref="A1:XFC636"/>
  <sheetViews>
    <sheetView zoomScaleNormal="100" workbookViewId="0">
      <pane xSplit="11" ySplit="2" topLeftCell="L104" activePane="bottomRight" state="frozen"/>
      <selection activeCell="D694" sqref="D694:D697"/>
      <selection pane="topRight" activeCell="D694" sqref="D694:D697"/>
      <selection pane="bottomLeft" activeCell="D694" sqref="D694:D697"/>
      <selection pane="bottomRight" activeCell="D694" sqref="D694:D697"/>
    </sheetView>
  </sheetViews>
  <sheetFormatPr baseColWidth="10" defaultColWidth="0" defaultRowHeight="22" customHeight="1" outlineLevelCol="1" x14ac:dyDescent="0.35"/>
  <cols>
    <col min="1" max="3" width="16.7265625" style="2330" customWidth="1"/>
    <col min="4" max="5" width="50.54296875" customWidth="1"/>
    <col min="6" max="6" width="7.54296875" customWidth="1"/>
    <col min="7" max="8" width="0" hidden="1" customWidth="1"/>
    <col min="9" max="9" width="40.54296875" customWidth="1" outlineLevel="1"/>
    <col min="10" max="10" width="10.54296875" customWidth="1" outlineLevel="1"/>
    <col min="11" max="11" width="3.81640625" customWidth="1" outlineLevel="1"/>
    <col min="12" max="15" width="6.54296875" customWidth="1"/>
    <col min="16" max="16" width="24.54296875" customWidth="1"/>
    <col min="17" max="17" width="1.54296875" customWidth="1"/>
    <col min="16384" max="16384" width="4" hidden="1"/>
  </cols>
  <sheetData>
    <row r="1" spans="1:16" ht="22" customHeight="1" x14ac:dyDescent="0.35">
      <c r="A1" s="5011" t="s">
        <v>668</v>
      </c>
      <c r="B1" s="5011"/>
      <c r="C1" s="5206"/>
      <c r="D1" s="5207" t="s">
        <v>669</v>
      </c>
      <c r="E1" s="5011"/>
      <c r="F1" s="5011"/>
      <c r="G1" s="5011" t="s">
        <v>670</v>
      </c>
      <c r="H1" s="5011"/>
      <c r="I1" s="5011" t="s">
        <v>671</v>
      </c>
      <c r="J1" s="5012"/>
      <c r="K1" s="5013" t="s">
        <v>672</v>
      </c>
      <c r="L1" s="5178" t="s">
        <v>673</v>
      </c>
      <c r="M1" s="5179"/>
      <c r="N1" s="5179"/>
      <c r="O1" s="5179"/>
      <c r="P1" s="5180"/>
    </row>
    <row r="2" spans="1:16" ht="22" customHeight="1" thickBot="1" x14ac:dyDescent="0.4">
      <c r="A2" s="1374" t="s">
        <v>674</v>
      </c>
      <c r="B2" s="1374" t="s">
        <v>675</v>
      </c>
      <c r="C2" s="3289" t="s">
        <v>676</v>
      </c>
      <c r="D2" s="3275" t="s">
        <v>677</v>
      </c>
      <c r="E2" s="1375" t="s">
        <v>678</v>
      </c>
      <c r="F2" s="1376" t="s">
        <v>679</v>
      </c>
      <c r="G2" s="1377" t="s">
        <v>680</v>
      </c>
      <c r="H2" s="1378" t="s">
        <v>681</v>
      </c>
      <c r="I2" s="1374" t="s">
        <v>682</v>
      </c>
      <c r="J2" s="1379" t="s">
        <v>683</v>
      </c>
      <c r="K2" s="5014"/>
      <c r="L2" s="3879" t="s">
        <v>8</v>
      </c>
      <c r="M2" s="1379" t="s">
        <v>9</v>
      </c>
      <c r="N2" s="1379" t="s">
        <v>10</v>
      </c>
      <c r="O2" s="1379" t="s">
        <v>11</v>
      </c>
      <c r="P2" s="3068" t="s">
        <v>12</v>
      </c>
    </row>
    <row r="3" spans="1:16" ht="22" customHeight="1" thickTop="1" x14ac:dyDescent="0.35">
      <c r="A3" s="5015" t="s">
        <v>72</v>
      </c>
      <c r="B3" s="5204" t="s">
        <v>685</v>
      </c>
      <c r="C3" s="4407"/>
      <c r="D3" s="3276" t="s">
        <v>686</v>
      </c>
      <c r="E3" s="1381"/>
      <c r="F3" s="2335" t="s">
        <v>687</v>
      </c>
      <c r="G3" s="1383" t="s">
        <v>688</v>
      </c>
      <c r="H3" s="1380"/>
      <c r="I3" s="1384"/>
      <c r="J3" s="1381"/>
      <c r="K3" s="4019">
        <v>1</v>
      </c>
      <c r="L3" s="2254"/>
      <c r="M3" s="1381"/>
      <c r="N3" s="1381"/>
      <c r="O3" s="1381"/>
      <c r="P3" s="3069"/>
    </row>
    <row r="4" spans="1:16" ht="22" customHeight="1" x14ac:dyDescent="0.35">
      <c r="A4" s="5016"/>
      <c r="B4" s="5205"/>
      <c r="C4" s="4408"/>
      <c r="D4" s="3277" t="s">
        <v>689</v>
      </c>
      <c r="E4" s="1386"/>
      <c r="F4" s="2336" t="s">
        <v>690</v>
      </c>
      <c r="G4" s="1388" t="s">
        <v>688</v>
      </c>
      <c r="H4" s="1385"/>
      <c r="I4" s="1389"/>
      <c r="J4" s="1386"/>
      <c r="K4" s="4020">
        <v>1</v>
      </c>
      <c r="L4" s="2255"/>
      <c r="M4" s="1386"/>
      <c r="N4" s="1386"/>
      <c r="O4" s="1386"/>
      <c r="P4" s="3070"/>
    </row>
    <row r="5" spans="1:16" ht="22" customHeight="1" x14ac:dyDescent="0.35">
      <c r="A5" s="5016"/>
      <c r="B5" s="5205"/>
      <c r="C5" s="4408"/>
      <c r="D5" s="3277" t="s">
        <v>691</v>
      </c>
      <c r="E5" s="1386"/>
      <c r="F5" s="2336" t="s">
        <v>692</v>
      </c>
      <c r="G5" s="1388" t="s">
        <v>693</v>
      </c>
      <c r="H5" s="1385"/>
      <c r="I5" s="1389"/>
      <c r="J5" s="1386"/>
      <c r="K5" s="4020">
        <v>1</v>
      </c>
      <c r="L5" s="2255"/>
      <c r="M5" s="1386"/>
      <c r="N5" s="1386"/>
      <c r="O5" s="1386"/>
      <c r="P5" s="3070"/>
    </row>
    <row r="6" spans="1:16" ht="22" hidden="1" customHeight="1" x14ac:dyDescent="0.35">
      <c r="A6" s="5016"/>
      <c r="B6" s="5152"/>
      <c r="C6" s="4408"/>
      <c r="D6" s="3277" t="s">
        <v>694</v>
      </c>
      <c r="E6" s="1386"/>
      <c r="F6" s="2336" t="s">
        <v>695</v>
      </c>
      <c r="G6" s="1388" t="s">
        <v>696</v>
      </c>
      <c r="H6" s="1385"/>
      <c r="I6" s="1389"/>
      <c r="J6" s="1386"/>
      <c r="K6" s="4020"/>
      <c r="L6" s="2255"/>
      <c r="M6" s="1386"/>
      <c r="N6" s="1386"/>
      <c r="O6" s="1386"/>
      <c r="P6" s="3070"/>
    </row>
    <row r="7" spans="1:16" ht="22" customHeight="1" x14ac:dyDescent="0.35">
      <c r="A7" s="5016"/>
      <c r="B7" s="5152"/>
      <c r="C7" s="4408"/>
      <c r="D7" s="3277" t="s">
        <v>697</v>
      </c>
      <c r="E7" s="1386"/>
      <c r="F7" s="2336" t="s">
        <v>698</v>
      </c>
      <c r="G7" s="1388" t="s">
        <v>75</v>
      </c>
      <c r="H7" s="1385"/>
      <c r="I7" s="1389"/>
      <c r="J7" s="1386"/>
      <c r="K7" s="4020">
        <v>1</v>
      </c>
      <c r="L7" s="2255"/>
      <c r="M7" s="1386"/>
      <c r="N7" s="1386"/>
      <c r="O7" s="1386"/>
      <c r="P7" s="3070"/>
    </row>
    <row r="8" spans="1:16" ht="22" customHeight="1" x14ac:dyDescent="0.35">
      <c r="A8" s="5016"/>
      <c r="B8" s="5152"/>
      <c r="C8" s="4408"/>
      <c r="D8" s="3277" t="s">
        <v>699</v>
      </c>
      <c r="E8" s="1386"/>
      <c r="F8" s="2336" t="s">
        <v>700</v>
      </c>
      <c r="G8" s="1388" t="s">
        <v>75</v>
      </c>
      <c r="H8" s="1385"/>
      <c r="I8" s="1389"/>
      <c r="J8" s="1386"/>
      <c r="K8" s="4020">
        <v>1</v>
      </c>
      <c r="L8" s="2255"/>
      <c r="M8" s="1386"/>
      <c r="N8" s="1386"/>
      <c r="O8" s="1386"/>
      <c r="P8" s="3070"/>
    </row>
    <row r="9" spans="1:16" ht="22" customHeight="1" x14ac:dyDescent="0.35">
      <c r="A9" s="5016"/>
      <c r="B9" s="5152"/>
      <c r="C9" s="4408"/>
      <c r="D9" s="3277" t="s">
        <v>701</v>
      </c>
      <c r="E9" s="1386"/>
      <c r="F9" s="2336" t="s">
        <v>702</v>
      </c>
      <c r="G9" s="1388" t="s">
        <v>703</v>
      </c>
      <c r="H9" s="1385"/>
      <c r="I9" s="1389"/>
      <c r="J9" s="1386"/>
      <c r="K9" s="4020">
        <v>1</v>
      </c>
      <c r="L9" s="2255"/>
      <c r="M9" s="1386"/>
      <c r="N9" s="1386"/>
      <c r="O9" s="1386"/>
      <c r="P9" s="3070"/>
    </row>
    <row r="10" spans="1:16" ht="22" customHeight="1" thickBot="1" x14ac:dyDescent="0.4">
      <c r="A10" s="5017"/>
      <c r="B10" s="5153"/>
      <c r="C10" s="4409"/>
      <c r="D10" s="3278" t="s">
        <v>704</v>
      </c>
      <c r="E10" s="1392"/>
      <c r="F10" s="1393" t="s">
        <v>705</v>
      </c>
      <c r="G10" s="1394" t="s">
        <v>706</v>
      </c>
      <c r="H10" s="1391"/>
      <c r="I10" s="1395"/>
      <c r="J10" s="1392"/>
      <c r="K10" s="4021">
        <v>1</v>
      </c>
      <c r="L10" s="2256"/>
      <c r="M10" s="1392"/>
      <c r="N10" s="1392"/>
      <c r="O10" s="1392"/>
      <c r="P10" s="3071"/>
    </row>
    <row r="11" spans="1:16" ht="22" customHeight="1" thickTop="1" x14ac:dyDescent="0.35">
      <c r="A11" s="5015" t="s">
        <v>2237</v>
      </c>
      <c r="B11" s="5061" t="s">
        <v>2238</v>
      </c>
      <c r="C11" s="5211" t="s">
        <v>716</v>
      </c>
      <c r="D11" s="5212" t="s">
        <v>2239</v>
      </c>
      <c r="E11" s="2337" t="s">
        <v>2240</v>
      </c>
      <c r="F11" s="1777" t="s">
        <v>2025</v>
      </c>
      <c r="G11" s="1519" t="s">
        <v>16</v>
      </c>
      <c r="H11" s="1516"/>
      <c r="I11" s="1722"/>
      <c r="J11" s="1517"/>
      <c r="K11" s="3917">
        <v>1</v>
      </c>
      <c r="L11" s="2262"/>
      <c r="M11" s="1517"/>
      <c r="N11" s="1517"/>
      <c r="O11" s="1517"/>
      <c r="P11" s="3072"/>
    </row>
    <row r="12" spans="1:16" ht="22" customHeight="1" x14ac:dyDescent="0.35">
      <c r="A12" s="5016"/>
      <c r="B12" s="5061"/>
      <c r="C12" s="5211"/>
      <c r="D12" s="5213"/>
      <c r="E12" s="1863" t="s">
        <v>2241</v>
      </c>
      <c r="F12" s="1765" t="s">
        <v>2242</v>
      </c>
      <c r="G12" s="1414" t="s">
        <v>16</v>
      </c>
      <c r="H12" s="1415"/>
      <c r="I12" s="1416"/>
      <c r="J12" s="1412"/>
      <c r="K12" s="3913">
        <v>1</v>
      </c>
      <c r="L12" s="2272"/>
      <c r="M12" s="1412"/>
      <c r="N12" s="1412"/>
      <c r="O12" s="1412"/>
      <c r="P12" s="3073"/>
    </row>
    <row r="13" spans="1:16" ht="22" customHeight="1" x14ac:dyDescent="0.35">
      <c r="A13" s="5016"/>
      <c r="B13" s="5061"/>
      <c r="C13" s="5211"/>
      <c r="D13" s="5214"/>
      <c r="E13" s="2338" t="s">
        <v>2243</v>
      </c>
      <c r="F13" s="2339" t="str">
        <f>F11&amp;"C"</f>
        <v>010C</v>
      </c>
      <c r="G13" s="1680" t="s">
        <v>16</v>
      </c>
      <c r="H13" s="1681"/>
      <c r="I13" s="1682" t="str">
        <f>F11&amp;" - "&amp;F12</f>
        <v>010 - 012</v>
      </c>
      <c r="J13" s="1678"/>
      <c r="K13" s="3931">
        <v>1</v>
      </c>
      <c r="L13" s="3880"/>
      <c r="M13" s="1678"/>
      <c r="N13" s="1678"/>
      <c r="O13" s="1678"/>
      <c r="P13" s="3074"/>
    </row>
    <row r="14" spans="1:16" ht="22" customHeight="1" x14ac:dyDescent="0.35">
      <c r="A14" s="5016"/>
      <c r="B14" s="5061"/>
      <c r="C14" s="5211"/>
      <c r="D14" s="5215" t="s">
        <v>2244</v>
      </c>
      <c r="E14" s="2340" t="s">
        <v>2240</v>
      </c>
      <c r="F14" s="1776" t="s">
        <v>2026</v>
      </c>
      <c r="G14" s="1527" t="s">
        <v>16</v>
      </c>
      <c r="H14" s="1528"/>
      <c r="I14" s="1677"/>
      <c r="J14" s="1525"/>
      <c r="K14" s="4022">
        <v>1</v>
      </c>
      <c r="L14" s="2265"/>
      <c r="M14" s="1525"/>
      <c r="N14" s="1525"/>
      <c r="O14" s="1525"/>
      <c r="P14" s="3075"/>
    </row>
    <row r="15" spans="1:16" ht="22" customHeight="1" x14ac:dyDescent="0.35">
      <c r="A15" s="5016"/>
      <c r="B15" s="5061"/>
      <c r="C15" s="5211"/>
      <c r="D15" s="5213"/>
      <c r="E15" s="1863" t="s">
        <v>2241</v>
      </c>
      <c r="F15" s="1765" t="s">
        <v>2245</v>
      </c>
      <c r="G15" s="1414" t="s">
        <v>16</v>
      </c>
      <c r="H15" s="1415"/>
      <c r="I15" s="1416"/>
      <c r="J15" s="1412"/>
      <c r="K15" s="3913">
        <v>1</v>
      </c>
      <c r="L15" s="2272"/>
      <c r="M15" s="1412"/>
      <c r="N15" s="1412"/>
      <c r="O15" s="1412"/>
      <c r="P15" s="3073"/>
    </row>
    <row r="16" spans="1:16" ht="22" customHeight="1" thickBot="1" x14ac:dyDescent="0.4">
      <c r="A16" s="5016"/>
      <c r="B16" s="5061"/>
      <c r="C16" s="5211"/>
      <c r="D16" s="5216"/>
      <c r="E16" s="1864" t="s">
        <v>2243</v>
      </c>
      <c r="F16" s="2341" t="str">
        <f>F14&amp;"C"</f>
        <v>014C</v>
      </c>
      <c r="G16" s="1523" t="s">
        <v>16</v>
      </c>
      <c r="H16" s="1520"/>
      <c r="I16" s="2342" t="str">
        <f>F14&amp;" - "&amp;F15</f>
        <v>014 - 016</v>
      </c>
      <c r="J16" s="1521"/>
      <c r="K16" s="3914">
        <v>1</v>
      </c>
      <c r="L16" s="2263"/>
      <c r="M16" s="1521"/>
      <c r="N16" s="1521"/>
      <c r="O16" s="1521"/>
      <c r="P16" s="3076"/>
    </row>
    <row r="17" spans="1:16" ht="22" customHeight="1" x14ac:dyDescent="0.35">
      <c r="A17" s="5016"/>
      <c r="B17" s="5061"/>
      <c r="C17" s="5217" t="s">
        <v>734</v>
      </c>
      <c r="D17" s="5219" t="s">
        <v>2246</v>
      </c>
      <c r="E17" s="1862" t="s">
        <v>2240</v>
      </c>
      <c r="F17" s="2343" t="s">
        <v>2232</v>
      </c>
      <c r="G17" s="1543" t="s">
        <v>16</v>
      </c>
      <c r="H17" s="1540"/>
      <c r="I17" s="2344"/>
      <c r="J17" s="1541"/>
      <c r="K17" s="3915">
        <v>1</v>
      </c>
      <c r="L17" s="2270"/>
      <c r="M17" s="1541"/>
      <c r="N17" s="1541"/>
      <c r="O17" s="1541"/>
      <c r="P17" s="3077"/>
    </row>
    <row r="18" spans="1:16" ht="22" customHeight="1" x14ac:dyDescent="0.35">
      <c r="A18" s="5016"/>
      <c r="B18" s="5061"/>
      <c r="C18" s="5211"/>
      <c r="D18" s="5213"/>
      <c r="E18" s="1863" t="s">
        <v>2241</v>
      </c>
      <c r="F18" s="1765" t="s">
        <v>2032</v>
      </c>
      <c r="G18" s="1414" t="s">
        <v>16</v>
      </c>
      <c r="H18" s="1415"/>
      <c r="I18" s="1416"/>
      <c r="J18" s="1412"/>
      <c r="K18" s="3913">
        <v>1</v>
      </c>
      <c r="L18" s="2272"/>
      <c r="M18" s="1412"/>
      <c r="N18" s="1412"/>
      <c r="O18" s="1412"/>
      <c r="P18" s="3073"/>
    </row>
    <row r="19" spans="1:16" ht="22" customHeight="1" thickBot="1" x14ac:dyDescent="0.4">
      <c r="A19" s="5016"/>
      <c r="B19" s="5061"/>
      <c r="C19" s="5218"/>
      <c r="D19" s="5216"/>
      <c r="E19" s="2345" t="s">
        <v>2243</v>
      </c>
      <c r="F19" s="2341" t="str">
        <f>F17&amp;"C"</f>
        <v>028C</v>
      </c>
      <c r="G19" s="1548" t="s">
        <v>16</v>
      </c>
      <c r="H19" s="1545"/>
      <c r="I19" s="2346" t="str">
        <f>F17&amp;" - "&amp;F18</f>
        <v>028 - 030</v>
      </c>
      <c r="J19" s="1546"/>
      <c r="K19" s="3916">
        <v>1</v>
      </c>
      <c r="L19" s="2273"/>
      <c r="M19" s="1546"/>
      <c r="N19" s="1546"/>
      <c r="O19" s="1546"/>
      <c r="P19" s="3078"/>
    </row>
    <row r="20" spans="1:16" ht="22" customHeight="1" x14ac:dyDescent="0.35">
      <c r="A20" s="5016"/>
      <c r="B20" s="5061"/>
      <c r="C20" s="5211" t="s">
        <v>2247</v>
      </c>
      <c r="D20" s="5219" t="s">
        <v>2248</v>
      </c>
      <c r="E20" s="2337" t="s">
        <v>2240</v>
      </c>
      <c r="F20" s="2343" t="s">
        <v>2034</v>
      </c>
      <c r="G20" s="1519" t="s">
        <v>16</v>
      </c>
      <c r="H20" s="1516"/>
      <c r="I20" s="1722"/>
      <c r="J20" s="1517"/>
      <c r="K20" s="3917">
        <v>1</v>
      </c>
      <c r="L20" s="2262"/>
      <c r="M20" s="1517"/>
      <c r="N20" s="1517"/>
      <c r="O20" s="1517"/>
      <c r="P20" s="3072"/>
    </row>
    <row r="21" spans="1:16" ht="22" customHeight="1" x14ac:dyDescent="0.35">
      <c r="A21" s="5016"/>
      <c r="B21" s="5061"/>
      <c r="C21" s="5211"/>
      <c r="D21" s="5213"/>
      <c r="E21" s="1863" t="s">
        <v>2241</v>
      </c>
      <c r="F21" s="1765" t="s">
        <v>2035</v>
      </c>
      <c r="G21" s="1414" t="s">
        <v>16</v>
      </c>
      <c r="H21" s="1415"/>
      <c r="I21" s="1416"/>
      <c r="J21" s="1412"/>
      <c r="K21" s="3913">
        <v>1</v>
      </c>
      <c r="L21" s="2272"/>
      <c r="M21" s="1412"/>
      <c r="N21" s="1412"/>
      <c r="O21" s="1412"/>
      <c r="P21" s="3073"/>
    </row>
    <row r="22" spans="1:16" ht="22" customHeight="1" thickBot="1" x14ac:dyDescent="0.4">
      <c r="A22" s="5016"/>
      <c r="B22" s="5061"/>
      <c r="C22" s="5211"/>
      <c r="D22" s="5216"/>
      <c r="E22" s="2338" t="s">
        <v>2243</v>
      </c>
      <c r="F22" s="2341" t="str">
        <f>F20&amp;"C"</f>
        <v>040C</v>
      </c>
      <c r="G22" s="1680" t="s">
        <v>16</v>
      </c>
      <c r="H22" s="1681"/>
      <c r="I22" s="1682" t="str">
        <f>F20&amp;" - "&amp;F21</f>
        <v>040 - 042</v>
      </c>
      <c r="J22" s="1678"/>
      <c r="K22" s="3931">
        <v>1</v>
      </c>
      <c r="L22" s="3880"/>
      <c r="M22" s="1678"/>
      <c r="N22" s="1678"/>
      <c r="O22" s="1678"/>
      <c r="P22" s="3074"/>
    </row>
    <row r="23" spans="1:16" ht="22" customHeight="1" x14ac:dyDescent="0.35">
      <c r="A23" s="5016"/>
      <c r="B23" s="5061"/>
      <c r="C23" s="5220" t="s">
        <v>78</v>
      </c>
      <c r="D23" s="5208" t="s">
        <v>2249</v>
      </c>
      <c r="E23" s="2347" t="s">
        <v>2240</v>
      </c>
      <c r="F23" s="2348" t="s">
        <v>2233</v>
      </c>
      <c r="G23" s="2349" t="s">
        <v>16</v>
      </c>
      <c r="H23" s="2350"/>
      <c r="I23" s="2351" t="str">
        <f>F11&amp;" + "&amp;F14&amp;" + "&amp;F17&amp;" + "&amp;F20</f>
        <v>010 + 014 + 028 + 040</v>
      </c>
      <c r="J23" s="2352"/>
      <c r="K23" s="3915">
        <v>1</v>
      </c>
      <c r="L23" s="4062"/>
      <c r="M23" s="2352"/>
      <c r="N23" s="2352"/>
      <c r="O23" s="2352"/>
      <c r="P23" s="3079"/>
    </row>
    <row r="24" spans="1:16" ht="22" customHeight="1" x14ac:dyDescent="0.35">
      <c r="A24" s="5016"/>
      <c r="B24" s="5061"/>
      <c r="C24" s="5221"/>
      <c r="D24" s="5209"/>
      <c r="E24" s="2353" t="s">
        <v>2241</v>
      </c>
      <c r="F24" s="1770" t="s">
        <v>2250</v>
      </c>
      <c r="G24" s="1439" t="s">
        <v>16</v>
      </c>
      <c r="H24" s="1440"/>
      <c r="I24" s="1441" t="str">
        <f>F12&amp;" + "&amp;F15&amp;" + "&amp;F18&amp;" + "&amp;F21</f>
        <v>012 + 016 + 030 + 042</v>
      </c>
      <c r="J24" s="1437"/>
      <c r="K24" s="3913">
        <v>1</v>
      </c>
      <c r="L24" s="4063"/>
      <c r="M24" s="1437"/>
      <c r="N24" s="1437"/>
      <c r="O24" s="1437"/>
      <c r="P24" s="3080"/>
    </row>
    <row r="25" spans="1:16" ht="22" customHeight="1" thickBot="1" x14ac:dyDescent="0.4">
      <c r="A25" s="5016"/>
      <c r="B25" s="5061"/>
      <c r="C25" s="5221"/>
      <c r="D25" s="5210"/>
      <c r="E25" s="2354" t="s">
        <v>2243</v>
      </c>
      <c r="F25" s="2355" t="str">
        <f>F23&amp;"C"</f>
        <v>044C</v>
      </c>
      <c r="G25" s="2356" t="s">
        <v>16</v>
      </c>
      <c r="H25" s="2357"/>
      <c r="I25" s="1803" t="str">
        <f>F23&amp;" - "&amp;F24</f>
        <v>044 - 048</v>
      </c>
      <c r="J25" s="2358"/>
      <c r="K25" s="3914">
        <v>1</v>
      </c>
      <c r="L25" s="4064"/>
      <c r="M25" s="2358"/>
      <c r="N25" s="2358"/>
      <c r="O25" s="2358"/>
      <c r="P25" s="3081"/>
    </row>
    <row r="26" spans="1:16" ht="22" customHeight="1" thickTop="1" x14ac:dyDescent="0.35">
      <c r="A26" s="5016"/>
      <c r="B26" s="5085" t="s">
        <v>775</v>
      </c>
      <c r="C26" s="5223" t="s">
        <v>776</v>
      </c>
      <c r="D26" s="5212" t="s">
        <v>2251</v>
      </c>
      <c r="E26" s="1859" t="s">
        <v>2240</v>
      </c>
      <c r="F26" s="1775" t="s">
        <v>2252</v>
      </c>
      <c r="G26" s="1718" t="s">
        <v>16</v>
      </c>
      <c r="H26" s="1719"/>
      <c r="I26" s="1720"/>
      <c r="J26" s="1716"/>
      <c r="K26" s="3912">
        <v>1</v>
      </c>
      <c r="L26" s="2334"/>
      <c r="M26" s="1716"/>
      <c r="N26" s="1716"/>
      <c r="O26" s="1716"/>
      <c r="P26" s="3082"/>
    </row>
    <row r="27" spans="1:16" ht="22" customHeight="1" x14ac:dyDescent="0.35">
      <c r="A27" s="5016"/>
      <c r="B27" s="5061"/>
      <c r="C27" s="5211"/>
      <c r="D27" s="5213"/>
      <c r="E27" s="1863" t="s">
        <v>2241</v>
      </c>
      <c r="F27" s="1765" t="s">
        <v>2253</v>
      </c>
      <c r="G27" s="1414" t="s">
        <v>16</v>
      </c>
      <c r="H27" s="1415"/>
      <c r="I27" s="1416"/>
      <c r="J27" s="1412"/>
      <c r="K27" s="3913">
        <v>1</v>
      </c>
      <c r="L27" s="2272"/>
      <c r="M27" s="1412"/>
      <c r="N27" s="1412"/>
      <c r="O27" s="1412"/>
      <c r="P27" s="3073"/>
    </row>
    <row r="28" spans="1:16" ht="22" customHeight="1" x14ac:dyDescent="0.35">
      <c r="A28" s="5016"/>
      <c r="B28" s="5061"/>
      <c r="C28" s="5211"/>
      <c r="D28" s="5214"/>
      <c r="E28" s="1864" t="s">
        <v>2243</v>
      </c>
      <c r="F28" s="2339" t="str">
        <f>F26&amp;"C"</f>
        <v>050C</v>
      </c>
      <c r="G28" s="1523" t="s">
        <v>16</v>
      </c>
      <c r="H28" s="1520"/>
      <c r="I28" s="2342" t="str">
        <f>F26&amp;" - "&amp;F27</f>
        <v>050 - 052</v>
      </c>
      <c r="J28" s="1521"/>
      <c r="K28" s="3914">
        <v>1</v>
      </c>
      <c r="L28" s="2263"/>
      <c r="M28" s="1521"/>
      <c r="N28" s="1521"/>
      <c r="O28" s="1521"/>
      <c r="P28" s="3076"/>
    </row>
    <row r="29" spans="1:16" ht="22" customHeight="1" x14ac:dyDescent="0.35">
      <c r="A29" s="5016"/>
      <c r="B29" s="5061"/>
      <c r="C29" s="5211"/>
      <c r="D29" s="5215" t="s">
        <v>2254</v>
      </c>
      <c r="E29" s="2340" t="s">
        <v>2240</v>
      </c>
      <c r="F29" s="1776" t="s">
        <v>2255</v>
      </c>
      <c r="G29" s="1527" t="s">
        <v>16</v>
      </c>
      <c r="H29" s="1528"/>
      <c r="I29" s="1677"/>
      <c r="J29" s="1525"/>
      <c r="K29" s="4022">
        <v>1</v>
      </c>
      <c r="L29" s="2265"/>
      <c r="M29" s="1525"/>
      <c r="N29" s="1525"/>
      <c r="O29" s="1525"/>
      <c r="P29" s="3075"/>
    </row>
    <row r="30" spans="1:16" ht="22" customHeight="1" x14ac:dyDescent="0.35">
      <c r="A30" s="5016"/>
      <c r="B30" s="5061"/>
      <c r="C30" s="5211"/>
      <c r="D30" s="5213"/>
      <c r="E30" s="1863" t="s">
        <v>2241</v>
      </c>
      <c r="F30" s="1765" t="s">
        <v>2256</v>
      </c>
      <c r="G30" s="1414" t="s">
        <v>16</v>
      </c>
      <c r="H30" s="1415"/>
      <c r="I30" s="1416"/>
      <c r="J30" s="1412"/>
      <c r="K30" s="3913">
        <v>1</v>
      </c>
      <c r="L30" s="2272"/>
      <c r="M30" s="1412"/>
      <c r="N30" s="1412"/>
      <c r="O30" s="1412"/>
      <c r="P30" s="3073"/>
    </row>
    <row r="31" spans="1:16" ht="22" customHeight="1" thickBot="1" x14ac:dyDescent="0.4">
      <c r="A31" s="5016"/>
      <c r="B31" s="5061"/>
      <c r="C31" s="5211"/>
      <c r="D31" s="5216"/>
      <c r="E31" s="1864" t="s">
        <v>2243</v>
      </c>
      <c r="F31" s="2341" t="str">
        <f>F29&amp;"C"</f>
        <v>060C</v>
      </c>
      <c r="G31" s="1523" t="s">
        <v>16</v>
      </c>
      <c r="H31" s="1520"/>
      <c r="I31" s="2342" t="str">
        <f>F29&amp;" - "&amp;F30</f>
        <v>060 - 062</v>
      </c>
      <c r="J31" s="1521"/>
      <c r="K31" s="3914">
        <v>1</v>
      </c>
      <c r="L31" s="2263"/>
      <c r="M31" s="1521"/>
      <c r="N31" s="1521"/>
      <c r="O31" s="1521"/>
      <c r="P31" s="3076"/>
    </row>
    <row r="32" spans="1:16" ht="22" customHeight="1" x14ac:dyDescent="0.35">
      <c r="A32" s="5016"/>
      <c r="B32" s="5061"/>
      <c r="C32" s="5217"/>
      <c r="D32" s="5219" t="s">
        <v>792</v>
      </c>
      <c r="E32" s="1862" t="s">
        <v>2240</v>
      </c>
      <c r="F32" s="2343" t="s">
        <v>2257</v>
      </c>
      <c r="G32" s="1543" t="s">
        <v>16</v>
      </c>
      <c r="H32" s="1540"/>
      <c r="I32" s="2344"/>
      <c r="J32" s="1541"/>
      <c r="K32" s="3915">
        <v>1</v>
      </c>
      <c r="L32" s="2270"/>
      <c r="M32" s="1541"/>
      <c r="N32" s="1541"/>
      <c r="O32" s="1541"/>
      <c r="P32" s="3077"/>
    </row>
    <row r="33" spans="1:16" ht="22" customHeight="1" x14ac:dyDescent="0.35">
      <c r="A33" s="5016"/>
      <c r="B33" s="5061"/>
      <c r="C33" s="5211"/>
      <c r="D33" s="5213"/>
      <c r="E33" s="1863" t="s">
        <v>2241</v>
      </c>
      <c r="F33" s="1765" t="s">
        <v>2258</v>
      </c>
      <c r="G33" s="1414" t="s">
        <v>16</v>
      </c>
      <c r="H33" s="1415"/>
      <c r="I33" s="1416"/>
      <c r="J33" s="1412"/>
      <c r="K33" s="3913">
        <v>1</v>
      </c>
      <c r="L33" s="2272"/>
      <c r="M33" s="1412"/>
      <c r="N33" s="1412"/>
      <c r="O33" s="1412"/>
      <c r="P33" s="3073"/>
    </row>
    <row r="34" spans="1:16" ht="22" customHeight="1" thickBot="1" x14ac:dyDescent="0.4">
      <c r="A34" s="5016"/>
      <c r="B34" s="5061"/>
      <c r="C34" s="5218"/>
      <c r="D34" s="5216"/>
      <c r="E34" s="2345" t="s">
        <v>2243</v>
      </c>
      <c r="F34" s="2341" t="str">
        <f>F32&amp;"C"</f>
        <v>064C</v>
      </c>
      <c r="G34" s="1548" t="s">
        <v>16</v>
      </c>
      <c r="H34" s="1545"/>
      <c r="I34" s="2346" t="str">
        <f>F32&amp;" - "&amp;F33</f>
        <v>064 - 066</v>
      </c>
      <c r="J34" s="1546"/>
      <c r="K34" s="3916">
        <v>1</v>
      </c>
      <c r="L34" s="2273"/>
      <c r="M34" s="1546"/>
      <c r="N34" s="1546"/>
      <c r="O34" s="1546"/>
      <c r="P34" s="3078"/>
    </row>
    <row r="35" spans="1:16" ht="22" customHeight="1" x14ac:dyDescent="0.35">
      <c r="A35" s="5016"/>
      <c r="B35" s="5061"/>
      <c r="C35" s="5211" t="s">
        <v>2259</v>
      </c>
      <c r="D35" s="5219" t="s">
        <v>2260</v>
      </c>
      <c r="E35" s="2337" t="s">
        <v>2240</v>
      </c>
      <c r="F35" s="2343" t="s">
        <v>2041</v>
      </c>
      <c r="G35" s="1519" t="s">
        <v>16</v>
      </c>
      <c r="H35" s="1516"/>
      <c r="I35" s="1722"/>
      <c r="J35" s="1517"/>
      <c r="K35" s="3917">
        <v>1</v>
      </c>
      <c r="L35" s="2262"/>
      <c r="M35" s="1517"/>
      <c r="N35" s="1517"/>
      <c r="O35" s="1517"/>
      <c r="P35" s="3072"/>
    </row>
    <row r="36" spans="1:16" ht="22" customHeight="1" x14ac:dyDescent="0.35">
      <c r="A36" s="5016"/>
      <c r="B36" s="5061"/>
      <c r="C36" s="5211"/>
      <c r="D36" s="5213"/>
      <c r="E36" s="1863" t="s">
        <v>2241</v>
      </c>
      <c r="F36" s="1765" t="s">
        <v>2261</v>
      </c>
      <c r="G36" s="1414" t="s">
        <v>16</v>
      </c>
      <c r="H36" s="1415"/>
      <c r="I36" s="1416"/>
      <c r="J36" s="1412"/>
      <c r="K36" s="3913">
        <v>1</v>
      </c>
      <c r="L36" s="2272"/>
      <c r="M36" s="1412"/>
      <c r="N36" s="1412"/>
      <c r="O36" s="1412"/>
      <c r="P36" s="3073"/>
    </row>
    <row r="37" spans="1:16" ht="22" customHeight="1" x14ac:dyDescent="0.35">
      <c r="A37" s="5016"/>
      <c r="B37" s="5061"/>
      <c r="C37" s="5211"/>
      <c r="D37" s="5214"/>
      <c r="E37" s="2338" t="s">
        <v>2243</v>
      </c>
      <c r="F37" s="2339" t="str">
        <f>F35&amp;"C"</f>
        <v>068C</v>
      </c>
      <c r="G37" s="1680" t="s">
        <v>16</v>
      </c>
      <c r="H37" s="1681"/>
      <c r="I37" s="1682" t="str">
        <f>F35&amp;" - "&amp;F36</f>
        <v>068 - 070</v>
      </c>
      <c r="J37" s="1678"/>
      <c r="K37" s="3931">
        <v>1</v>
      </c>
      <c r="L37" s="3880"/>
      <c r="M37" s="1678"/>
      <c r="N37" s="1678"/>
      <c r="O37" s="1678"/>
      <c r="P37" s="3074"/>
    </row>
    <row r="38" spans="1:16" ht="22" customHeight="1" x14ac:dyDescent="0.35">
      <c r="A38" s="5016"/>
      <c r="B38" s="5061"/>
      <c r="C38" s="5211"/>
      <c r="D38" s="5215" t="s">
        <v>2262</v>
      </c>
      <c r="E38" s="2337" t="s">
        <v>2240</v>
      </c>
      <c r="F38" s="1777" t="s">
        <v>2263</v>
      </c>
      <c r="G38" s="1519" t="s">
        <v>16</v>
      </c>
      <c r="H38" s="1516"/>
      <c r="I38" s="1722"/>
      <c r="J38" s="1517"/>
      <c r="K38" s="3917">
        <v>1</v>
      </c>
      <c r="L38" s="2262"/>
      <c r="M38" s="1517"/>
      <c r="N38" s="1517"/>
      <c r="O38" s="1517"/>
      <c r="P38" s="3072"/>
    </row>
    <row r="39" spans="1:16" ht="22" customHeight="1" x14ac:dyDescent="0.35">
      <c r="A39" s="5016"/>
      <c r="B39" s="5061"/>
      <c r="C39" s="5211"/>
      <c r="D39" s="5213"/>
      <c r="E39" s="1863" t="s">
        <v>2241</v>
      </c>
      <c r="F39" s="1765" t="s">
        <v>2264</v>
      </c>
      <c r="G39" s="1414" t="s">
        <v>16</v>
      </c>
      <c r="H39" s="1415"/>
      <c r="I39" s="1416"/>
      <c r="J39" s="1412"/>
      <c r="K39" s="3913">
        <v>1</v>
      </c>
      <c r="L39" s="2272"/>
      <c r="M39" s="1412"/>
      <c r="N39" s="1412"/>
      <c r="O39" s="1412"/>
      <c r="P39" s="3073"/>
    </row>
    <row r="40" spans="1:16" ht="22" customHeight="1" thickBot="1" x14ac:dyDescent="0.4">
      <c r="A40" s="5016"/>
      <c r="B40" s="5061"/>
      <c r="C40" s="5218"/>
      <c r="D40" s="5216"/>
      <c r="E40" s="2345" t="s">
        <v>2243</v>
      </c>
      <c r="F40" s="2341" t="str">
        <f>F38&amp;"C"</f>
        <v>072C</v>
      </c>
      <c r="G40" s="1548" t="s">
        <v>16</v>
      </c>
      <c r="H40" s="1545"/>
      <c r="I40" s="2346" t="str">
        <f>F38&amp;" - "&amp;F39</f>
        <v>072 - 074</v>
      </c>
      <c r="J40" s="1546"/>
      <c r="K40" s="3916">
        <v>1</v>
      </c>
      <c r="L40" s="2273"/>
      <c r="M40" s="1546"/>
      <c r="N40" s="1546"/>
      <c r="O40" s="1546"/>
      <c r="P40" s="3078"/>
    </row>
    <row r="41" spans="1:16" ht="22" customHeight="1" x14ac:dyDescent="0.35">
      <c r="A41" s="5016"/>
      <c r="B41" s="5061"/>
      <c r="C41" s="5217"/>
      <c r="D41" s="5219" t="s">
        <v>2265</v>
      </c>
      <c r="E41" s="1862" t="s">
        <v>2240</v>
      </c>
      <c r="F41" s="2343" t="s">
        <v>2044</v>
      </c>
      <c r="G41" s="1543" t="s">
        <v>16</v>
      </c>
      <c r="H41" s="1540"/>
      <c r="I41" s="2344"/>
      <c r="J41" s="1541"/>
      <c r="K41" s="3915">
        <v>1</v>
      </c>
      <c r="L41" s="2270"/>
      <c r="M41" s="1541"/>
      <c r="N41" s="1541"/>
      <c r="O41" s="1541"/>
      <c r="P41" s="3077"/>
    </row>
    <row r="42" spans="1:16" ht="22" customHeight="1" x14ac:dyDescent="0.35">
      <c r="A42" s="5016"/>
      <c r="B42" s="5061"/>
      <c r="C42" s="5211"/>
      <c r="D42" s="5213"/>
      <c r="E42" s="1863" t="s">
        <v>2241</v>
      </c>
      <c r="F42" s="1765" t="s">
        <v>2266</v>
      </c>
      <c r="G42" s="1414" t="s">
        <v>16</v>
      </c>
      <c r="H42" s="1415"/>
      <c r="I42" s="1416"/>
      <c r="J42" s="1412"/>
      <c r="K42" s="3913">
        <v>1</v>
      </c>
      <c r="L42" s="2272"/>
      <c r="M42" s="1412"/>
      <c r="N42" s="1412"/>
      <c r="O42" s="1412"/>
      <c r="P42" s="3073"/>
    </row>
    <row r="43" spans="1:16" ht="22" customHeight="1" thickBot="1" x14ac:dyDescent="0.4">
      <c r="A43" s="5016"/>
      <c r="B43" s="5061"/>
      <c r="C43" s="5218"/>
      <c r="D43" s="5216"/>
      <c r="E43" s="2345" t="s">
        <v>2243</v>
      </c>
      <c r="F43" s="2341" t="str">
        <f>F41&amp;"C"</f>
        <v>080C</v>
      </c>
      <c r="G43" s="1548" t="s">
        <v>16</v>
      </c>
      <c r="H43" s="1545"/>
      <c r="I43" s="2346" t="str">
        <f>F41&amp;" - "&amp;F42</f>
        <v>080 - 082</v>
      </c>
      <c r="J43" s="1546"/>
      <c r="K43" s="3916">
        <v>1</v>
      </c>
      <c r="L43" s="2273"/>
      <c r="M43" s="1546"/>
      <c r="N43" s="1546"/>
      <c r="O43" s="1546"/>
      <c r="P43" s="3078"/>
    </row>
    <row r="44" spans="1:16" ht="22" customHeight="1" x14ac:dyDescent="0.35">
      <c r="A44" s="5016"/>
      <c r="B44" s="5061"/>
      <c r="C44" s="5217"/>
      <c r="D44" s="5219" t="s">
        <v>808</v>
      </c>
      <c r="E44" s="1862" t="s">
        <v>2240</v>
      </c>
      <c r="F44" s="2343" t="s">
        <v>2045</v>
      </c>
      <c r="G44" s="1543" t="s">
        <v>16</v>
      </c>
      <c r="H44" s="1540"/>
      <c r="I44" s="2344"/>
      <c r="J44" s="1541"/>
      <c r="K44" s="3915">
        <v>1</v>
      </c>
      <c r="L44" s="2270"/>
      <c r="M44" s="1541"/>
      <c r="N44" s="1541"/>
      <c r="O44" s="1541"/>
      <c r="P44" s="3077"/>
    </row>
    <row r="45" spans="1:16" ht="22" customHeight="1" x14ac:dyDescent="0.35">
      <c r="A45" s="5016"/>
      <c r="B45" s="5061"/>
      <c r="C45" s="5211"/>
      <c r="D45" s="5213"/>
      <c r="E45" s="1863" t="s">
        <v>2241</v>
      </c>
      <c r="F45" s="1765" t="s">
        <v>2267</v>
      </c>
      <c r="G45" s="1414" t="s">
        <v>16</v>
      </c>
      <c r="H45" s="1415"/>
      <c r="I45" s="1416"/>
      <c r="J45" s="1412"/>
      <c r="K45" s="3913">
        <v>1</v>
      </c>
      <c r="L45" s="2272"/>
      <c r="M45" s="1412"/>
      <c r="N45" s="1412"/>
      <c r="O45" s="1412"/>
      <c r="P45" s="3073"/>
    </row>
    <row r="46" spans="1:16" ht="22" customHeight="1" thickBot="1" x14ac:dyDescent="0.4">
      <c r="A46" s="5016"/>
      <c r="B46" s="5222"/>
      <c r="C46" s="5224"/>
      <c r="D46" s="5225"/>
      <c r="E46" s="2359" t="s">
        <v>2243</v>
      </c>
      <c r="F46" s="2341" t="str">
        <f>F44&amp;"C"</f>
        <v>084C</v>
      </c>
      <c r="G46" s="2360" t="s">
        <v>16</v>
      </c>
      <c r="H46" s="2361"/>
      <c r="I46" s="2362" t="str">
        <f>F44&amp;" - "&amp;F45</f>
        <v>084 - 086</v>
      </c>
      <c r="J46" s="2363"/>
      <c r="K46" s="3918">
        <v>1</v>
      </c>
      <c r="L46" s="3881"/>
      <c r="M46" s="2363"/>
      <c r="N46" s="2363"/>
      <c r="O46" s="2363"/>
      <c r="P46" s="3083"/>
    </row>
    <row r="47" spans="1:16" ht="22" customHeight="1" thickTop="1" x14ac:dyDescent="0.35">
      <c r="A47" s="5016"/>
      <c r="B47" s="5061" t="s">
        <v>252</v>
      </c>
      <c r="C47" s="5211"/>
      <c r="D47" s="5212" t="s">
        <v>2268</v>
      </c>
      <c r="E47" s="2337" t="s">
        <v>2240</v>
      </c>
      <c r="F47" s="2343" t="s">
        <v>2269</v>
      </c>
      <c r="G47" s="1519" t="s">
        <v>16</v>
      </c>
      <c r="H47" s="1516"/>
      <c r="I47" s="1722"/>
      <c r="J47" s="1517"/>
      <c r="K47" s="3917">
        <v>1</v>
      </c>
      <c r="L47" s="2262"/>
      <c r="M47" s="1517"/>
      <c r="N47" s="1517"/>
      <c r="O47" s="1517"/>
      <c r="P47" s="3072"/>
    </row>
    <row r="48" spans="1:16" ht="22" customHeight="1" x14ac:dyDescent="0.35">
      <c r="A48" s="5016"/>
      <c r="B48" s="5061"/>
      <c r="C48" s="5211"/>
      <c r="D48" s="5213"/>
      <c r="E48" s="1863" t="s">
        <v>2241</v>
      </c>
      <c r="F48" s="1765" t="s">
        <v>2270</v>
      </c>
      <c r="G48" s="1414" t="s">
        <v>16</v>
      </c>
      <c r="H48" s="1415"/>
      <c r="I48" s="1416"/>
      <c r="J48" s="1412"/>
      <c r="K48" s="3913">
        <v>1</v>
      </c>
      <c r="L48" s="2272"/>
      <c r="M48" s="1412"/>
      <c r="N48" s="1412"/>
      <c r="O48" s="1412"/>
      <c r="P48" s="3073"/>
    </row>
    <row r="49" spans="1:16" ht="22" customHeight="1" x14ac:dyDescent="0.35">
      <c r="A49" s="5016"/>
      <c r="B49" s="5061"/>
      <c r="C49" s="5211"/>
      <c r="D49" s="5214"/>
      <c r="E49" s="2338" t="s">
        <v>2243</v>
      </c>
      <c r="F49" s="2339" t="str">
        <f>F47&amp;"C"</f>
        <v>092C</v>
      </c>
      <c r="G49" s="1680" t="s">
        <v>16</v>
      </c>
      <c r="H49" s="1681"/>
      <c r="I49" s="1682" t="str">
        <f>F47&amp;" - "&amp;F48</f>
        <v>092 - 094</v>
      </c>
      <c r="J49" s="1678"/>
      <c r="K49" s="3931">
        <v>1</v>
      </c>
      <c r="L49" s="3880"/>
      <c r="M49" s="1678"/>
      <c r="N49" s="1678"/>
      <c r="O49" s="1678"/>
      <c r="P49" s="3074"/>
    </row>
    <row r="50" spans="1:16" ht="22" customHeight="1" x14ac:dyDescent="0.35">
      <c r="A50" s="5016"/>
      <c r="B50" s="5061"/>
      <c r="C50" s="5211" t="s">
        <v>78</v>
      </c>
      <c r="D50" s="5226" t="s">
        <v>2271</v>
      </c>
      <c r="E50" s="2364" t="s">
        <v>2240</v>
      </c>
      <c r="F50" s="2365" t="s">
        <v>2272</v>
      </c>
      <c r="G50" s="1727" t="s">
        <v>16</v>
      </c>
      <c r="H50" s="1728"/>
      <c r="I50" s="1729" t="str">
        <f>F26&amp;" + "&amp;F29&amp;" + "&amp;F32&amp;" + "&amp;F35&amp;" + "&amp;F38&amp;" + "&amp;F41&amp;" + "&amp;F44&amp;" + "&amp;F47</f>
        <v>050 + 060 + 064 + 068 + 072 + 080 + 084 + 092</v>
      </c>
      <c r="J50" s="1725"/>
      <c r="K50" s="3917">
        <v>1</v>
      </c>
      <c r="L50" s="4065"/>
      <c r="M50" s="1725"/>
      <c r="N50" s="1725"/>
      <c r="O50" s="1725"/>
      <c r="P50" s="3084"/>
    </row>
    <row r="51" spans="1:16" ht="22" customHeight="1" x14ac:dyDescent="0.35">
      <c r="A51" s="5016"/>
      <c r="B51" s="5061"/>
      <c r="C51" s="5211"/>
      <c r="D51" s="5209"/>
      <c r="E51" s="2353" t="s">
        <v>2241</v>
      </c>
      <c r="F51" s="1770" t="s">
        <v>2273</v>
      </c>
      <c r="G51" s="1439" t="s">
        <v>16</v>
      </c>
      <c r="H51" s="1440"/>
      <c r="I51" s="1441" t="str">
        <f>F27&amp;" + "&amp;F30&amp;" + "&amp;F33&amp;" + "&amp;F36&amp;" + "&amp;F39&amp;" + "&amp;F42&amp;" + "&amp;F45&amp;" + "&amp;F48</f>
        <v>052 + 062 + 066 + 070 + 074 + 082 + 086 + 094</v>
      </c>
      <c r="J51" s="1437"/>
      <c r="K51" s="3913">
        <v>1</v>
      </c>
      <c r="L51" s="4063"/>
      <c r="M51" s="1437"/>
      <c r="N51" s="1437"/>
      <c r="O51" s="1437"/>
      <c r="P51" s="3080"/>
    </row>
    <row r="52" spans="1:16" ht="22" customHeight="1" thickBot="1" x14ac:dyDescent="0.4">
      <c r="A52" s="5016"/>
      <c r="B52" s="5222"/>
      <c r="C52" s="5224"/>
      <c r="D52" s="5210"/>
      <c r="E52" s="2366" t="s">
        <v>2243</v>
      </c>
      <c r="F52" s="2355" t="str">
        <f>F50&amp;"C"</f>
        <v>096C</v>
      </c>
      <c r="G52" s="2367" t="s">
        <v>16</v>
      </c>
      <c r="H52" s="2368"/>
      <c r="I52" s="2369" t="str">
        <f>F50&amp;" - "&amp;F51</f>
        <v>096 - 098</v>
      </c>
      <c r="J52" s="2370"/>
      <c r="K52" s="3916">
        <v>1</v>
      </c>
      <c r="L52" s="4066"/>
      <c r="M52" s="2370"/>
      <c r="N52" s="2370"/>
      <c r="O52" s="2370"/>
      <c r="P52" s="3085"/>
    </row>
    <row r="53" spans="1:16" ht="22" customHeight="1" thickTop="1" x14ac:dyDescent="0.35">
      <c r="A53" s="5016"/>
      <c r="B53" s="5227" t="s">
        <v>823</v>
      </c>
      <c r="C53" s="5230" t="s">
        <v>2274</v>
      </c>
      <c r="D53" s="5233" t="s">
        <v>2275</v>
      </c>
      <c r="E53" s="2371" t="s">
        <v>2240</v>
      </c>
      <c r="F53" s="2372" t="s">
        <v>2276</v>
      </c>
      <c r="G53" s="2373" t="s">
        <v>16</v>
      </c>
      <c r="H53" s="2374"/>
      <c r="I53" s="2375" t="str">
        <f>F23&amp;" + "&amp;F50</f>
        <v>044 + 096</v>
      </c>
      <c r="J53" s="2376"/>
      <c r="K53" s="3912">
        <v>1</v>
      </c>
      <c r="L53" s="4067"/>
      <c r="M53" s="2376"/>
      <c r="N53" s="2376"/>
      <c r="O53" s="2376"/>
      <c r="P53" s="3086"/>
    </row>
    <row r="54" spans="1:16" ht="22" customHeight="1" x14ac:dyDescent="0.35">
      <c r="A54" s="5016"/>
      <c r="B54" s="5228"/>
      <c r="C54" s="5231"/>
      <c r="D54" s="5234"/>
      <c r="E54" s="2377" t="s">
        <v>2241</v>
      </c>
      <c r="F54" s="1773" t="s">
        <v>2277</v>
      </c>
      <c r="G54" s="1481" t="s">
        <v>16</v>
      </c>
      <c r="H54" s="1482"/>
      <c r="I54" s="1483" t="str">
        <f>F24&amp;" + "&amp;F51</f>
        <v>048 + 098</v>
      </c>
      <c r="J54" s="1479"/>
      <c r="K54" s="3913">
        <v>1</v>
      </c>
      <c r="L54" s="4068"/>
      <c r="M54" s="1479"/>
      <c r="N54" s="1479"/>
      <c r="O54" s="1479"/>
      <c r="P54" s="3087"/>
    </row>
    <row r="55" spans="1:16" ht="22" customHeight="1" thickBot="1" x14ac:dyDescent="0.4">
      <c r="A55" s="5016"/>
      <c r="B55" s="5229"/>
      <c r="C55" s="5232"/>
      <c r="D55" s="5235"/>
      <c r="E55" s="2378" t="s">
        <v>2243</v>
      </c>
      <c r="F55" s="2379" t="str">
        <f>F53&amp;"C"</f>
        <v>110C</v>
      </c>
      <c r="G55" s="2380" t="s">
        <v>16</v>
      </c>
      <c r="H55" s="2381"/>
      <c r="I55" s="2382" t="str">
        <f>F53&amp;" - "&amp;F54</f>
        <v>110 - 112</v>
      </c>
      <c r="J55" s="2383"/>
      <c r="K55" s="3918">
        <v>1</v>
      </c>
      <c r="L55" s="4069"/>
      <c r="M55" s="2383"/>
      <c r="N55" s="2383"/>
      <c r="O55" s="2383"/>
      <c r="P55" s="3088"/>
    </row>
    <row r="56" spans="1:16" ht="22" customHeight="1" thickTop="1" x14ac:dyDescent="0.35">
      <c r="A56" s="5016"/>
      <c r="B56" s="5236" t="s">
        <v>905</v>
      </c>
      <c r="C56" s="5239"/>
      <c r="D56" s="3274" t="s">
        <v>2278</v>
      </c>
      <c r="E56" s="2384"/>
      <c r="F56" s="2385" t="s">
        <v>2279</v>
      </c>
      <c r="G56" s="2386" t="s">
        <v>16</v>
      </c>
      <c r="H56" s="2387"/>
      <c r="I56" s="2387"/>
      <c r="J56" s="2388"/>
      <c r="K56" s="4023">
        <v>1</v>
      </c>
      <c r="L56" s="4070"/>
      <c r="M56" s="2388"/>
      <c r="N56" s="2388"/>
      <c r="O56" s="2388"/>
      <c r="P56" s="3089"/>
    </row>
    <row r="57" spans="1:16" ht="22" customHeight="1" x14ac:dyDescent="0.35">
      <c r="A57" s="5016"/>
      <c r="B57" s="5237"/>
      <c r="C57" s="5240"/>
      <c r="D57" s="3240" t="s">
        <v>2280</v>
      </c>
      <c r="E57" s="2390"/>
      <c r="F57" s="2391" t="s">
        <v>2281</v>
      </c>
      <c r="G57" s="2392" t="s">
        <v>16</v>
      </c>
      <c r="H57" s="2393"/>
      <c r="I57" s="2393"/>
      <c r="J57" s="2394"/>
      <c r="K57" s="4024">
        <v>1</v>
      </c>
      <c r="L57" s="3894"/>
      <c r="M57" s="2394"/>
      <c r="N57" s="2394"/>
      <c r="O57" s="2394"/>
      <c r="P57" s="3090"/>
    </row>
    <row r="58" spans="1:16" ht="22" customHeight="1" x14ac:dyDescent="0.35">
      <c r="A58" s="5016"/>
      <c r="B58" s="5237"/>
      <c r="C58" s="5240"/>
      <c r="D58" s="3240" t="s">
        <v>2282</v>
      </c>
      <c r="E58" s="2390"/>
      <c r="F58" s="2391" t="s">
        <v>2283</v>
      </c>
      <c r="G58" s="2392" t="s">
        <v>16</v>
      </c>
      <c r="H58" s="2393"/>
      <c r="I58" s="2393"/>
      <c r="J58" s="2394"/>
      <c r="K58" s="4024">
        <v>1</v>
      </c>
      <c r="L58" s="3894"/>
      <c r="M58" s="2394"/>
      <c r="N58" s="2394"/>
      <c r="O58" s="2394"/>
      <c r="P58" s="3090"/>
    </row>
    <row r="59" spans="1:16" ht="22" customHeight="1" x14ac:dyDescent="0.35">
      <c r="A59" s="5016"/>
      <c r="B59" s="5237"/>
      <c r="C59" s="5240"/>
      <c r="D59" s="3240" t="s">
        <v>2284</v>
      </c>
      <c r="E59" s="2390"/>
      <c r="F59" s="2391" t="s">
        <v>2285</v>
      </c>
      <c r="G59" s="2392" t="s">
        <v>16</v>
      </c>
      <c r="H59" s="2393"/>
      <c r="I59" s="2393"/>
      <c r="J59" s="2394"/>
      <c r="K59" s="4024">
        <v>1</v>
      </c>
      <c r="L59" s="3894"/>
      <c r="M59" s="2394"/>
      <c r="N59" s="2394"/>
      <c r="O59" s="2394"/>
      <c r="P59" s="3090"/>
    </row>
    <row r="60" spans="1:16" ht="22" customHeight="1" thickBot="1" x14ac:dyDescent="0.4">
      <c r="A60" s="5017"/>
      <c r="B60" s="5238"/>
      <c r="C60" s="5241"/>
      <c r="D60" s="3265" t="s">
        <v>2286</v>
      </c>
      <c r="E60" s="2395"/>
      <c r="F60" s="2396" t="s">
        <v>2287</v>
      </c>
      <c r="G60" s="2397" t="s">
        <v>16</v>
      </c>
      <c r="H60" s="2398"/>
      <c r="I60" s="2398"/>
      <c r="J60" s="2399"/>
      <c r="K60" s="4025">
        <v>1</v>
      </c>
      <c r="L60" s="3901"/>
      <c r="M60" s="2399"/>
      <c r="N60" s="2399"/>
      <c r="O60" s="2399"/>
      <c r="P60" s="3091"/>
    </row>
    <row r="61" spans="1:16" ht="22" customHeight="1" thickTop="1" x14ac:dyDescent="0.35">
      <c r="A61" s="5242" t="s">
        <v>2288</v>
      </c>
      <c r="B61" s="5245" t="s">
        <v>2289</v>
      </c>
      <c r="C61" s="5248"/>
      <c r="D61" s="3271" t="s">
        <v>2290</v>
      </c>
      <c r="E61" s="2401"/>
      <c r="F61" s="2402" t="s">
        <v>2291</v>
      </c>
      <c r="G61" s="2403" t="s">
        <v>16</v>
      </c>
      <c r="H61" s="2400"/>
      <c r="I61" s="2400"/>
      <c r="J61" s="2401"/>
      <c r="K61" s="4026">
        <v>1</v>
      </c>
      <c r="L61" s="3882"/>
      <c r="M61" s="2401"/>
      <c r="N61" s="2401"/>
      <c r="O61" s="2401"/>
      <c r="P61" s="3092"/>
    </row>
    <row r="62" spans="1:16" ht="22" customHeight="1" x14ac:dyDescent="0.35">
      <c r="A62" s="5243"/>
      <c r="B62" s="5246"/>
      <c r="C62" s="5249"/>
      <c r="D62" s="3258" t="s">
        <v>2292</v>
      </c>
      <c r="E62" s="2405"/>
      <c r="F62" s="2406" t="s">
        <v>2293</v>
      </c>
      <c r="G62" s="2407" t="s">
        <v>16</v>
      </c>
      <c r="H62" s="2404"/>
      <c r="I62" s="2404"/>
      <c r="J62" s="2405"/>
      <c r="K62" s="4024">
        <v>1</v>
      </c>
      <c r="L62" s="3883"/>
      <c r="M62" s="2405"/>
      <c r="N62" s="2405"/>
      <c r="O62" s="2405"/>
      <c r="P62" s="3093"/>
    </row>
    <row r="63" spans="1:16" ht="22" customHeight="1" x14ac:dyDescent="0.35">
      <c r="A63" s="5243"/>
      <c r="B63" s="5246"/>
      <c r="C63" s="5249"/>
      <c r="D63" s="3258" t="s">
        <v>2294</v>
      </c>
      <c r="E63" s="2405"/>
      <c r="F63" s="2406" t="s">
        <v>2295</v>
      </c>
      <c r="G63" s="2407" t="s">
        <v>16</v>
      </c>
      <c r="H63" s="2404"/>
      <c r="I63" s="2404"/>
      <c r="J63" s="2405"/>
      <c r="K63" s="4024">
        <v>1</v>
      </c>
      <c r="L63" s="3883"/>
      <c r="M63" s="2405"/>
      <c r="N63" s="2405"/>
      <c r="O63" s="2405"/>
      <c r="P63" s="3093"/>
    </row>
    <row r="64" spans="1:16" ht="22" customHeight="1" x14ac:dyDescent="0.35">
      <c r="A64" s="5243"/>
      <c r="B64" s="5246"/>
      <c r="C64" s="5249"/>
      <c r="D64" s="3304" t="s">
        <v>2296</v>
      </c>
      <c r="E64" s="2408"/>
      <c r="F64" s="2409" t="s">
        <v>2297</v>
      </c>
      <c r="G64" s="2410" t="s">
        <v>16</v>
      </c>
      <c r="H64" s="2411"/>
      <c r="I64" s="2411"/>
      <c r="J64" s="2408"/>
      <c r="K64" s="4027">
        <v>1</v>
      </c>
      <c r="L64" s="3889"/>
      <c r="M64" s="2408"/>
      <c r="N64" s="2408"/>
      <c r="O64" s="2408"/>
      <c r="P64" s="3094"/>
    </row>
    <row r="65" spans="1:16" ht="22" customHeight="1" x14ac:dyDescent="0.35">
      <c r="A65" s="5243"/>
      <c r="B65" s="5246"/>
      <c r="C65" s="5249"/>
      <c r="D65" s="3255" t="s">
        <v>854</v>
      </c>
      <c r="E65" s="2413"/>
      <c r="F65" s="2414" t="s">
        <v>2298</v>
      </c>
      <c r="G65" s="2415" t="s">
        <v>16</v>
      </c>
      <c r="H65" s="2412"/>
      <c r="I65" s="2412"/>
      <c r="J65" s="2413"/>
      <c r="K65" s="4028">
        <v>1</v>
      </c>
      <c r="L65" s="3890"/>
      <c r="M65" s="2413"/>
      <c r="N65" s="2413"/>
      <c r="O65" s="2413"/>
      <c r="P65" s="3095"/>
    </row>
    <row r="66" spans="1:16" ht="22" customHeight="1" x14ac:dyDescent="0.35">
      <c r="A66" s="5243"/>
      <c r="B66" s="5246"/>
      <c r="C66" s="5249"/>
      <c r="D66" s="3241" t="s">
        <v>2299</v>
      </c>
      <c r="E66" s="2417"/>
      <c r="F66" s="2418" t="s">
        <v>2300</v>
      </c>
      <c r="G66" s="2419" t="s">
        <v>16</v>
      </c>
      <c r="H66" s="2420"/>
      <c r="I66" s="2420"/>
      <c r="J66" s="2417"/>
      <c r="K66" s="4029">
        <v>1</v>
      </c>
      <c r="L66" s="3885"/>
      <c r="M66" s="2417"/>
      <c r="N66" s="2417"/>
      <c r="O66" s="2417"/>
      <c r="P66" s="3096"/>
    </row>
    <row r="67" spans="1:16" ht="22" customHeight="1" x14ac:dyDescent="0.35">
      <c r="A67" s="5243"/>
      <c r="B67" s="5246"/>
      <c r="C67" s="5249"/>
      <c r="D67" s="3272" t="s">
        <v>858</v>
      </c>
      <c r="E67" s="2422"/>
      <c r="F67" s="2423" t="s">
        <v>2301</v>
      </c>
      <c r="G67" s="2424" t="s">
        <v>16</v>
      </c>
      <c r="H67" s="2421"/>
      <c r="I67" s="2421"/>
      <c r="J67" s="2422"/>
      <c r="K67" s="4030">
        <v>1</v>
      </c>
      <c r="L67" s="3888"/>
      <c r="M67" s="2422"/>
      <c r="N67" s="2422"/>
      <c r="O67" s="2422"/>
      <c r="P67" s="3097"/>
    </row>
    <row r="68" spans="1:16" ht="22" customHeight="1" x14ac:dyDescent="0.35">
      <c r="A68" s="5243"/>
      <c r="B68" s="5246"/>
      <c r="C68" s="5249"/>
      <c r="D68" s="3273" t="s">
        <v>151</v>
      </c>
      <c r="E68" s="2426"/>
      <c r="F68" s="2427" t="s">
        <v>2050</v>
      </c>
      <c r="G68" s="2428" t="s">
        <v>16</v>
      </c>
      <c r="H68" s="2425"/>
      <c r="I68" s="2425"/>
      <c r="J68" s="2429">
        <v>0</v>
      </c>
      <c r="K68" s="4031">
        <v>1</v>
      </c>
      <c r="L68" s="4071"/>
      <c r="M68" s="2429"/>
      <c r="N68" s="2429"/>
      <c r="O68" s="2429"/>
      <c r="P68" s="3098"/>
    </row>
    <row r="69" spans="1:16" ht="22" customHeight="1" x14ac:dyDescent="0.35">
      <c r="A69" s="5243"/>
      <c r="B69" s="5246"/>
      <c r="C69" s="5249"/>
      <c r="D69" s="3261" t="s">
        <v>2302</v>
      </c>
      <c r="E69" s="2431"/>
      <c r="F69" s="2432" t="s">
        <v>2303</v>
      </c>
      <c r="G69" s="2433" t="s">
        <v>16</v>
      </c>
      <c r="H69" s="2430"/>
      <c r="I69" s="2430"/>
      <c r="J69" s="2431"/>
      <c r="K69" s="4023">
        <v>1</v>
      </c>
      <c r="L69" s="3884"/>
      <c r="M69" s="2431"/>
      <c r="N69" s="2431"/>
      <c r="O69" s="2431"/>
      <c r="P69" s="3099"/>
    </row>
    <row r="70" spans="1:16" ht="22" customHeight="1" x14ac:dyDescent="0.35">
      <c r="A70" s="5243"/>
      <c r="B70" s="5246"/>
      <c r="C70" s="5249"/>
      <c r="D70" s="3262" t="s">
        <v>2304</v>
      </c>
      <c r="E70" s="2435"/>
      <c r="F70" s="2436" t="s">
        <v>2305</v>
      </c>
      <c r="G70" s="2437" t="s">
        <v>16</v>
      </c>
      <c r="H70" s="2434"/>
      <c r="I70" s="2434"/>
      <c r="J70" s="2435"/>
      <c r="K70" s="4029">
        <v>1</v>
      </c>
      <c r="L70" s="4072"/>
      <c r="M70" s="2435"/>
      <c r="N70" s="2435"/>
      <c r="O70" s="2435"/>
      <c r="P70" s="3100"/>
    </row>
    <row r="71" spans="1:16" ht="22" customHeight="1" thickBot="1" x14ac:dyDescent="0.4">
      <c r="A71" s="5243"/>
      <c r="B71" s="5247"/>
      <c r="C71" s="5250"/>
      <c r="D71" s="3225" t="s">
        <v>2306</v>
      </c>
      <c r="E71" s="2439"/>
      <c r="F71" s="2440" t="s">
        <v>2048</v>
      </c>
      <c r="G71" s="2441" t="s">
        <v>16</v>
      </c>
      <c r="H71" s="2438"/>
      <c r="I71" s="2438" t="str">
        <f>F61&amp;" + "&amp;F62&amp;" + "&amp;F63&amp;" + "&amp;F64&amp;" + "&amp;F65&amp;" + "&amp;F67&amp;" + "&amp;F68&amp;" + "&amp;F69&amp;" + "&amp;F70</f>
        <v>120 + 124 + 126 + 130 + 132 + 134 + 136 + 137 + 140</v>
      </c>
      <c r="J71" s="2439"/>
      <c r="K71" s="4032">
        <v>1</v>
      </c>
      <c r="L71" s="4073"/>
      <c r="M71" s="2439"/>
      <c r="N71" s="2439"/>
      <c r="O71" s="2439"/>
      <c r="P71" s="3101"/>
    </row>
    <row r="72" spans="1:16" ht="22" customHeight="1" thickTop="1" thickBot="1" x14ac:dyDescent="0.4">
      <c r="A72" s="5243"/>
      <c r="B72" s="5251" t="s">
        <v>2271</v>
      </c>
      <c r="C72" s="5252"/>
      <c r="D72" s="3270" t="s">
        <v>2307</v>
      </c>
      <c r="E72" s="2443"/>
      <c r="F72" s="2444" t="s">
        <v>2308</v>
      </c>
      <c r="G72" s="2445" t="s">
        <v>16</v>
      </c>
      <c r="H72" s="2442"/>
      <c r="I72" s="2442"/>
      <c r="J72" s="2443"/>
      <c r="K72" s="4033">
        <v>1</v>
      </c>
      <c r="L72" s="4074"/>
      <c r="M72" s="2443"/>
      <c r="N72" s="2443"/>
      <c r="O72" s="2443"/>
      <c r="P72" s="3102"/>
    </row>
    <row r="73" spans="1:16" ht="22" customHeight="1" thickTop="1" x14ac:dyDescent="0.35">
      <c r="A73" s="5243"/>
      <c r="B73" s="5253" t="s">
        <v>876</v>
      </c>
      <c r="C73" s="5256"/>
      <c r="D73" s="3261" t="s">
        <v>2055</v>
      </c>
      <c r="E73" s="2431"/>
      <c r="F73" s="2432" t="s">
        <v>2056</v>
      </c>
      <c r="G73" s="2433" t="s">
        <v>16</v>
      </c>
      <c r="H73" s="2430"/>
      <c r="I73" s="2430"/>
      <c r="J73" s="2431"/>
      <c r="K73" s="4023">
        <v>1</v>
      </c>
      <c r="L73" s="3884"/>
      <c r="M73" s="2431"/>
      <c r="N73" s="2431"/>
      <c r="O73" s="2431"/>
      <c r="P73" s="3099"/>
    </row>
    <row r="74" spans="1:16" ht="22" customHeight="1" x14ac:dyDescent="0.35">
      <c r="A74" s="5243"/>
      <c r="B74" s="5254"/>
      <c r="C74" s="5257"/>
      <c r="D74" s="3258" t="s">
        <v>887</v>
      </c>
      <c r="E74" s="2405"/>
      <c r="F74" s="2406" t="s">
        <v>2309</v>
      </c>
      <c r="G74" s="2407" t="s">
        <v>16</v>
      </c>
      <c r="H74" s="2404"/>
      <c r="I74" s="2404"/>
      <c r="J74" s="2405"/>
      <c r="K74" s="4024">
        <v>1</v>
      </c>
      <c r="L74" s="3883"/>
      <c r="M74" s="2405"/>
      <c r="N74" s="2405"/>
      <c r="O74" s="2405"/>
      <c r="P74" s="3093"/>
    </row>
    <row r="75" spans="1:16" ht="22" customHeight="1" x14ac:dyDescent="0.35">
      <c r="A75" s="5243"/>
      <c r="B75" s="5254"/>
      <c r="C75" s="5257"/>
      <c r="D75" s="3262" t="s">
        <v>2310</v>
      </c>
      <c r="E75" s="2435"/>
      <c r="F75" s="2436" t="s">
        <v>2060</v>
      </c>
      <c r="G75" s="2437" t="s">
        <v>16</v>
      </c>
      <c r="H75" s="2434"/>
      <c r="I75" s="2434"/>
      <c r="J75" s="2435"/>
      <c r="K75" s="4029">
        <v>1</v>
      </c>
      <c r="L75" s="4072"/>
      <c r="M75" s="2435"/>
      <c r="N75" s="2435"/>
      <c r="O75" s="2435"/>
      <c r="P75" s="3100"/>
    </row>
    <row r="76" spans="1:16" ht="22" customHeight="1" x14ac:dyDescent="0.35">
      <c r="A76" s="5243"/>
      <c r="B76" s="5254"/>
      <c r="C76" s="5257"/>
      <c r="D76" s="3247" t="s">
        <v>2311</v>
      </c>
      <c r="E76" s="2447"/>
      <c r="F76" s="2448" t="s">
        <v>2312</v>
      </c>
      <c r="G76" s="2449" t="s">
        <v>16</v>
      </c>
      <c r="H76" s="2446"/>
      <c r="I76" s="2446"/>
      <c r="J76" s="2447"/>
      <c r="K76" s="4023">
        <v>1</v>
      </c>
      <c r="L76" s="4075"/>
      <c r="M76" s="2447"/>
      <c r="N76" s="2447"/>
      <c r="O76" s="2447"/>
      <c r="P76" s="3103"/>
    </row>
    <row r="77" spans="1:16" ht="22" customHeight="1" x14ac:dyDescent="0.35">
      <c r="A77" s="5243"/>
      <c r="B77" s="5254"/>
      <c r="C77" s="5257"/>
      <c r="D77" s="3267" t="s">
        <v>2313</v>
      </c>
      <c r="E77" s="2450"/>
      <c r="F77" s="2451" t="s">
        <v>2314</v>
      </c>
      <c r="G77" s="2452" t="s">
        <v>16</v>
      </c>
      <c r="H77" s="2453"/>
      <c r="I77" s="2453"/>
      <c r="J77" s="2450"/>
      <c r="K77" s="4029">
        <v>1</v>
      </c>
      <c r="L77" s="4076"/>
      <c r="M77" s="2450"/>
      <c r="N77" s="2450"/>
      <c r="O77" s="2450"/>
      <c r="P77" s="3104"/>
    </row>
    <row r="78" spans="1:16" ht="22" customHeight="1" thickBot="1" x14ac:dyDescent="0.4">
      <c r="A78" s="5243"/>
      <c r="B78" s="5255"/>
      <c r="C78" s="5258"/>
      <c r="D78" s="3268" t="s">
        <v>2315</v>
      </c>
      <c r="E78" s="2455"/>
      <c r="F78" s="2456" t="s">
        <v>2058</v>
      </c>
      <c r="G78" s="2457" t="s">
        <v>16</v>
      </c>
      <c r="H78" s="2454"/>
      <c r="I78" s="2454"/>
      <c r="J78" s="2455"/>
      <c r="K78" s="4034">
        <v>1</v>
      </c>
      <c r="L78" s="4077"/>
      <c r="M78" s="2455"/>
      <c r="N78" s="2455"/>
      <c r="O78" s="2455"/>
      <c r="P78" s="3105"/>
    </row>
    <row r="79" spans="1:16" ht="22" customHeight="1" thickBot="1" x14ac:dyDescent="0.4">
      <c r="A79" s="5243"/>
      <c r="B79" s="3057" t="s">
        <v>2316</v>
      </c>
      <c r="C79" s="3288"/>
      <c r="D79" s="3269" t="s">
        <v>893</v>
      </c>
      <c r="E79" s="2459"/>
      <c r="F79" s="2460" t="s">
        <v>2317</v>
      </c>
      <c r="G79" s="2461" t="s">
        <v>16</v>
      </c>
      <c r="H79" s="2458"/>
      <c r="I79" s="2458"/>
      <c r="J79" s="2459"/>
      <c r="K79" s="4032">
        <v>1</v>
      </c>
      <c r="L79" s="4078"/>
      <c r="M79" s="2459"/>
      <c r="N79" s="2459"/>
      <c r="O79" s="2459"/>
      <c r="P79" s="3106"/>
    </row>
    <row r="80" spans="1:16" ht="22" customHeight="1" x14ac:dyDescent="0.35">
      <c r="A80" s="5243"/>
      <c r="B80" s="5259" t="s">
        <v>895</v>
      </c>
      <c r="C80" s="5260"/>
      <c r="D80" s="3266" t="s">
        <v>1806</v>
      </c>
      <c r="E80" s="2463"/>
      <c r="F80" s="2464" t="s">
        <v>2318</v>
      </c>
      <c r="G80" s="2465" t="s">
        <v>16</v>
      </c>
      <c r="H80" s="2462"/>
      <c r="I80" s="2462"/>
      <c r="J80" s="2463"/>
      <c r="K80" s="4035">
        <v>1</v>
      </c>
      <c r="L80" s="4079"/>
      <c r="M80" s="2463"/>
      <c r="N80" s="2463"/>
      <c r="O80" s="2463"/>
      <c r="P80" s="3107"/>
    </row>
    <row r="81" spans="1:16" ht="22" customHeight="1" thickBot="1" x14ac:dyDescent="0.4">
      <c r="A81" s="5243"/>
      <c r="B81" s="5247"/>
      <c r="C81" s="5250"/>
      <c r="D81" s="3225" t="s">
        <v>2319</v>
      </c>
      <c r="E81" s="2439"/>
      <c r="F81" s="2440" t="s">
        <v>2320</v>
      </c>
      <c r="G81" s="2441" t="s">
        <v>16</v>
      </c>
      <c r="H81" s="2438"/>
      <c r="I81" s="2438" t="str">
        <f>F73&amp;" + "&amp;F74&amp;" + "&amp;F75&amp;" + "&amp;F76&amp;" + "&amp;F80&amp;" + "&amp;F78&amp;" + "&amp;F79</f>
        <v>156 + 164 + 166 + 172 + 174 + 173 + 175</v>
      </c>
      <c r="J81" s="2439"/>
      <c r="K81" s="4032">
        <v>1</v>
      </c>
      <c r="L81" s="4073"/>
      <c r="M81" s="2439"/>
      <c r="N81" s="2439"/>
      <c r="O81" s="2439"/>
      <c r="P81" s="3101"/>
    </row>
    <row r="82" spans="1:16" ht="22" customHeight="1" thickTop="1" thickBot="1" x14ac:dyDescent="0.4">
      <c r="A82" s="5243"/>
      <c r="B82" s="3058" t="s">
        <v>2321</v>
      </c>
      <c r="C82" s="3287"/>
      <c r="D82" s="5261" t="s">
        <v>2322</v>
      </c>
      <c r="E82" s="5262"/>
      <c r="F82" s="2466" t="s">
        <v>2323</v>
      </c>
      <c r="G82" s="2467" t="s">
        <v>16</v>
      </c>
      <c r="H82" s="2468"/>
      <c r="I82" s="2468" t="str">
        <f>F71&amp;" + "&amp;F72&amp;" + "&amp;F81</f>
        <v>142 + 154 + 176</v>
      </c>
      <c r="J82" s="2469" t="s">
        <v>904</v>
      </c>
      <c r="K82" s="4033">
        <v>1</v>
      </c>
      <c r="L82" s="4080"/>
      <c r="M82" s="2469"/>
      <c r="N82" s="2469"/>
      <c r="O82" s="2469"/>
      <c r="P82" s="3108"/>
    </row>
    <row r="83" spans="1:16" ht="22" customHeight="1" thickTop="1" thickBot="1" x14ac:dyDescent="0.4">
      <c r="A83" s="5244"/>
      <c r="B83" s="3059" t="s">
        <v>905</v>
      </c>
      <c r="C83" s="3286"/>
      <c r="D83" s="3265" t="s">
        <v>2324</v>
      </c>
      <c r="E83" s="2399"/>
      <c r="F83" s="2396" t="s">
        <v>2325</v>
      </c>
      <c r="G83" s="2397" t="s">
        <v>16</v>
      </c>
      <c r="H83" s="2398"/>
      <c r="I83" s="2398"/>
      <c r="J83" s="2399"/>
      <c r="K83" s="4025">
        <v>1</v>
      </c>
      <c r="L83" s="3901"/>
      <c r="M83" s="2399"/>
      <c r="N83" s="2399"/>
      <c r="O83" s="2399"/>
      <c r="P83" s="3091"/>
    </row>
    <row r="84" spans="1:16" ht="22" customHeight="1" thickTop="1" x14ac:dyDescent="0.35">
      <c r="A84" s="5245" t="s">
        <v>2326</v>
      </c>
      <c r="B84" s="3060"/>
      <c r="C84" s="3285"/>
      <c r="D84" s="2471" t="s">
        <v>2327</v>
      </c>
      <c r="E84" s="2470" t="s">
        <v>2328</v>
      </c>
      <c r="F84" s="2473" t="s">
        <v>2329</v>
      </c>
      <c r="G84" s="2474" t="s">
        <v>16</v>
      </c>
      <c r="H84" s="2472"/>
      <c r="I84" s="2470"/>
      <c r="J84" s="2475"/>
      <c r="K84" s="4036">
        <v>1</v>
      </c>
      <c r="L84" s="3895"/>
      <c r="M84" s="2475"/>
      <c r="N84" s="2475"/>
      <c r="O84" s="2475"/>
      <c r="P84" s="3109"/>
    </row>
    <row r="85" spans="1:16" ht="22" customHeight="1" x14ac:dyDescent="0.35">
      <c r="A85" s="5246"/>
      <c r="B85" s="5263" t="s">
        <v>213</v>
      </c>
      <c r="C85" s="5249" t="s">
        <v>920</v>
      </c>
      <c r="D85" s="3255" t="s">
        <v>2330</v>
      </c>
      <c r="E85" s="2413" t="s">
        <v>926</v>
      </c>
      <c r="F85" s="2414" t="s">
        <v>2331</v>
      </c>
      <c r="G85" s="2415" t="s">
        <v>16</v>
      </c>
      <c r="H85" s="2412"/>
      <c r="I85" s="2412"/>
      <c r="J85" s="2413"/>
      <c r="K85" s="4028">
        <v>1</v>
      </c>
      <c r="L85" s="3890"/>
      <c r="M85" s="2413"/>
      <c r="N85" s="2413"/>
      <c r="O85" s="2413"/>
      <c r="P85" s="3095"/>
    </row>
    <row r="86" spans="1:16" ht="22" customHeight="1" x14ac:dyDescent="0.35">
      <c r="A86" s="5246"/>
      <c r="B86" s="5263"/>
      <c r="C86" s="5249"/>
      <c r="D86" s="3258" t="s">
        <v>921</v>
      </c>
      <c r="E86" s="2476" t="s">
        <v>2332</v>
      </c>
      <c r="F86" s="2391" t="s">
        <v>2333</v>
      </c>
      <c r="G86" s="2392" t="s">
        <v>16</v>
      </c>
      <c r="H86" s="2393"/>
      <c r="I86" s="2393"/>
      <c r="J86" s="2394"/>
      <c r="K86" s="4024">
        <v>1</v>
      </c>
      <c r="L86" s="3894"/>
      <c r="M86" s="2394"/>
      <c r="N86" s="2394"/>
      <c r="O86" s="2394"/>
      <c r="P86" s="3090"/>
    </row>
    <row r="87" spans="1:16" ht="22" customHeight="1" x14ac:dyDescent="0.35">
      <c r="A87" s="5246"/>
      <c r="B87" s="5263"/>
      <c r="C87" s="5249"/>
      <c r="D87" s="3262" t="s">
        <v>921</v>
      </c>
      <c r="E87" s="2477" t="s">
        <v>2334</v>
      </c>
      <c r="F87" s="2478" t="s">
        <v>2335</v>
      </c>
      <c r="G87" s="2419" t="s">
        <v>16</v>
      </c>
      <c r="H87" s="2420"/>
      <c r="I87" s="2420" t="str">
        <f>F85&amp;" - "&amp;F86</f>
        <v>210 - 209</v>
      </c>
      <c r="J87" s="2417"/>
      <c r="K87" s="4029">
        <v>1</v>
      </c>
      <c r="L87" s="3885"/>
      <c r="M87" s="2417"/>
      <c r="N87" s="2417"/>
      <c r="O87" s="2417"/>
      <c r="P87" s="3096"/>
    </row>
    <row r="88" spans="1:16" ht="22" customHeight="1" x14ac:dyDescent="0.35">
      <c r="A88" s="5246"/>
      <c r="B88" s="5263"/>
      <c r="C88" s="5249"/>
      <c r="D88" s="3255" t="s">
        <v>2336</v>
      </c>
      <c r="E88" s="2413" t="s">
        <v>926</v>
      </c>
      <c r="F88" s="2414" t="s">
        <v>2337</v>
      </c>
      <c r="G88" s="2415" t="s">
        <v>16</v>
      </c>
      <c r="H88" s="2412"/>
      <c r="I88" s="2412"/>
      <c r="J88" s="2413"/>
      <c r="K88" s="4028">
        <v>1</v>
      </c>
      <c r="L88" s="3890"/>
      <c r="M88" s="2413"/>
      <c r="N88" s="2413"/>
      <c r="O88" s="2413"/>
      <c r="P88" s="3095"/>
    </row>
    <row r="89" spans="1:16" ht="22" customHeight="1" x14ac:dyDescent="0.35">
      <c r="A89" s="5246"/>
      <c r="B89" s="5263"/>
      <c r="C89" s="5249"/>
      <c r="D89" s="3258" t="s">
        <v>2336</v>
      </c>
      <c r="E89" s="2476" t="s">
        <v>2332</v>
      </c>
      <c r="F89" s="2391" t="s">
        <v>2338</v>
      </c>
      <c r="G89" s="2392" t="s">
        <v>16</v>
      </c>
      <c r="H89" s="2393"/>
      <c r="I89" s="2393"/>
      <c r="J89" s="2394"/>
      <c r="K89" s="4024">
        <v>1</v>
      </c>
      <c r="L89" s="3894"/>
      <c r="M89" s="2394"/>
      <c r="N89" s="2394"/>
      <c r="O89" s="2394"/>
      <c r="P89" s="3090"/>
    </row>
    <row r="90" spans="1:16" ht="22" customHeight="1" x14ac:dyDescent="0.35">
      <c r="A90" s="5246"/>
      <c r="B90" s="5263"/>
      <c r="C90" s="5249"/>
      <c r="D90" s="3262" t="s">
        <v>2336</v>
      </c>
      <c r="E90" s="2477" t="s">
        <v>2334</v>
      </c>
      <c r="F90" s="2478" t="s">
        <v>2339</v>
      </c>
      <c r="G90" s="2419" t="s">
        <v>16</v>
      </c>
      <c r="H90" s="2420"/>
      <c r="I90" s="2420" t="str">
        <f>F88&amp;" - "&amp;F89</f>
        <v>214 - 215</v>
      </c>
      <c r="J90" s="2417"/>
      <c r="K90" s="4029">
        <v>1</v>
      </c>
      <c r="L90" s="3885"/>
      <c r="M90" s="2417"/>
      <c r="N90" s="2417"/>
      <c r="O90" s="2417"/>
      <c r="P90" s="3096"/>
    </row>
    <row r="91" spans="1:16" ht="22" customHeight="1" x14ac:dyDescent="0.35">
      <c r="A91" s="5246"/>
      <c r="B91" s="5263"/>
      <c r="C91" s="5249"/>
      <c r="D91" s="3255" t="s">
        <v>931</v>
      </c>
      <c r="E91" s="2413" t="s">
        <v>926</v>
      </c>
      <c r="F91" s="2414" t="s">
        <v>2340</v>
      </c>
      <c r="G91" s="2415" t="s">
        <v>16</v>
      </c>
      <c r="H91" s="2412"/>
      <c r="I91" s="2412"/>
      <c r="J91" s="2413"/>
      <c r="K91" s="4028">
        <v>1</v>
      </c>
      <c r="L91" s="3890"/>
      <c r="M91" s="2413"/>
      <c r="N91" s="2413"/>
      <c r="O91" s="2413"/>
      <c r="P91" s="3095"/>
    </row>
    <row r="92" spans="1:16" ht="22" customHeight="1" x14ac:dyDescent="0.35">
      <c r="A92" s="5246"/>
      <c r="B92" s="5263"/>
      <c r="C92" s="5249"/>
      <c r="D92" s="3258" t="s">
        <v>931</v>
      </c>
      <c r="E92" s="2476" t="s">
        <v>2332</v>
      </c>
      <c r="F92" s="2391" t="s">
        <v>2341</v>
      </c>
      <c r="G92" s="2392" t="s">
        <v>16</v>
      </c>
      <c r="H92" s="2393"/>
      <c r="I92" s="2393"/>
      <c r="J92" s="2394"/>
      <c r="K92" s="4024">
        <v>1</v>
      </c>
      <c r="L92" s="3894"/>
      <c r="M92" s="2394"/>
      <c r="N92" s="2394"/>
      <c r="O92" s="2394"/>
      <c r="P92" s="3090"/>
    </row>
    <row r="93" spans="1:16" ht="22" customHeight="1" x14ac:dyDescent="0.35">
      <c r="A93" s="5246"/>
      <c r="B93" s="5263"/>
      <c r="C93" s="5249"/>
      <c r="D93" s="3262" t="s">
        <v>931</v>
      </c>
      <c r="E93" s="2477" t="s">
        <v>2334</v>
      </c>
      <c r="F93" s="2478" t="s">
        <v>2342</v>
      </c>
      <c r="G93" s="2419" t="s">
        <v>16</v>
      </c>
      <c r="H93" s="2420"/>
      <c r="I93" s="2420" t="str">
        <f>F91&amp;" - "&amp;F92</f>
        <v>218 - 217</v>
      </c>
      <c r="J93" s="2417"/>
      <c r="K93" s="4029">
        <v>1</v>
      </c>
      <c r="L93" s="3885"/>
      <c r="M93" s="2417"/>
      <c r="N93" s="2417"/>
      <c r="O93" s="2417"/>
      <c r="P93" s="3096"/>
    </row>
    <row r="94" spans="1:16" ht="22" customHeight="1" x14ac:dyDescent="0.35">
      <c r="A94" s="5246"/>
      <c r="B94" s="5263"/>
      <c r="C94" s="5249"/>
      <c r="D94" s="3255" t="s">
        <v>2343</v>
      </c>
      <c r="E94" s="2413"/>
      <c r="F94" s="2414" t="s">
        <v>2344</v>
      </c>
      <c r="G94" s="2415" t="s">
        <v>16</v>
      </c>
      <c r="H94" s="2412"/>
      <c r="I94" s="2412"/>
      <c r="J94" s="2413"/>
      <c r="K94" s="4028">
        <v>1</v>
      </c>
      <c r="L94" s="3890"/>
      <c r="M94" s="2413"/>
      <c r="N94" s="2413"/>
      <c r="O94" s="2413"/>
      <c r="P94" s="3095"/>
    </row>
    <row r="95" spans="1:16" ht="22" customHeight="1" x14ac:dyDescent="0.35">
      <c r="A95" s="5246"/>
      <c r="B95" s="5263"/>
      <c r="C95" s="5249"/>
      <c r="D95" s="3258" t="s">
        <v>940</v>
      </c>
      <c r="E95" s="2405"/>
      <c r="F95" s="2406" t="s">
        <v>2345</v>
      </c>
      <c r="G95" s="2407" t="s">
        <v>16</v>
      </c>
      <c r="H95" s="2404"/>
      <c r="I95" s="2404"/>
      <c r="J95" s="2405"/>
      <c r="K95" s="4024">
        <v>1</v>
      </c>
      <c r="L95" s="3883"/>
      <c r="M95" s="2405"/>
      <c r="N95" s="2405"/>
      <c r="O95" s="2405"/>
      <c r="P95" s="3093"/>
    </row>
    <row r="96" spans="1:16" ht="22" customHeight="1" x14ac:dyDescent="0.35">
      <c r="A96" s="5246"/>
      <c r="B96" s="5263"/>
      <c r="C96" s="5249"/>
      <c r="D96" s="3258" t="s">
        <v>2346</v>
      </c>
      <c r="E96" s="2405"/>
      <c r="F96" s="2406" t="s">
        <v>2072</v>
      </c>
      <c r="G96" s="2407" t="s">
        <v>16</v>
      </c>
      <c r="H96" s="2404"/>
      <c r="I96" s="2404"/>
      <c r="J96" s="2405"/>
      <c r="K96" s="4024">
        <v>1</v>
      </c>
      <c r="L96" s="3883"/>
      <c r="M96" s="2405"/>
      <c r="N96" s="2405"/>
      <c r="O96" s="2405"/>
      <c r="P96" s="3093"/>
    </row>
    <row r="97" spans="1:16" ht="22" customHeight="1" x14ac:dyDescent="0.35">
      <c r="A97" s="5246"/>
      <c r="B97" s="5263"/>
      <c r="C97" s="5249"/>
      <c r="D97" s="3262" t="s">
        <v>2347</v>
      </c>
      <c r="E97" s="2435"/>
      <c r="F97" s="2436" t="s">
        <v>2348</v>
      </c>
      <c r="G97" s="2437" t="s">
        <v>16</v>
      </c>
      <c r="H97" s="2434"/>
      <c r="I97" s="2434"/>
      <c r="J97" s="2435"/>
      <c r="K97" s="4029">
        <v>1</v>
      </c>
      <c r="L97" s="4072"/>
      <c r="M97" s="2435"/>
      <c r="N97" s="2435"/>
      <c r="O97" s="2435"/>
      <c r="P97" s="3100"/>
    </row>
    <row r="98" spans="1:16" ht="22" customHeight="1" thickBot="1" x14ac:dyDescent="0.4">
      <c r="A98" s="5246"/>
      <c r="B98" s="5263"/>
      <c r="C98" s="5265"/>
      <c r="D98" s="3242" t="s">
        <v>2349</v>
      </c>
      <c r="E98" s="2480"/>
      <c r="F98" s="2481" t="s">
        <v>2350</v>
      </c>
      <c r="G98" s="2482" t="s">
        <v>16</v>
      </c>
      <c r="H98" s="2479"/>
      <c r="I98" s="2479" t="str">
        <f>F85&amp;" + "&amp;F88&amp;" + "&amp;F91&amp;" + "&amp;F94&amp;" + "&amp;F95&amp;" + "&amp;F96&amp;" + "&amp;F97</f>
        <v>210 + 214 + 218 + 222 + 224 + 226 + 230</v>
      </c>
      <c r="J98" s="2480"/>
      <c r="K98" s="4037">
        <v>1</v>
      </c>
      <c r="L98" s="4081"/>
      <c r="M98" s="2480"/>
      <c r="N98" s="2480"/>
      <c r="O98" s="2480"/>
      <c r="P98" s="3110"/>
    </row>
    <row r="99" spans="1:16" ht="22" customHeight="1" x14ac:dyDescent="0.35">
      <c r="A99" s="5246"/>
      <c r="B99" s="5263"/>
      <c r="C99" s="5266" t="s">
        <v>948</v>
      </c>
      <c r="D99" s="3257" t="s">
        <v>2351</v>
      </c>
      <c r="E99" s="2484"/>
      <c r="F99" s="2485" t="s">
        <v>2352</v>
      </c>
      <c r="G99" s="2486" t="s">
        <v>16</v>
      </c>
      <c r="H99" s="2483"/>
      <c r="I99" s="2483"/>
      <c r="J99" s="2484"/>
      <c r="K99" s="4038">
        <v>1</v>
      </c>
      <c r="L99" s="3906"/>
      <c r="M99" s="2484"/>
      <c r="N99" s="2484"/>
      <c r="O99" s="2484"/>
      <c r="P99" s="3111"/>
    </row>
    <row r="100" spans="1:16" ht="22" customHeight="1" x14ac:dyDescent="0.35">
      <c r="A100" s="5246"/>
      <c r="B100" s="5263"/>
      <c r="C100" s="5267"/>
      <c r="D100" s="3258" t="s">
        <v>951</v>
      </c>
      <c r="E100" s="2405"/>
      <c r="F100" s="2406" t="s">
        <v>2353</v>
      </c>
      <c r="G100" s="2407" t="s">
        <v>16</v>
      </c>
      <c r="H100" s="2404"/>
      <c r="I100" s="2404"/>
      <c r="J100" s="2405"/>
      <c r="K100" s="4024">
        <v>1</v>
      </c>
      <c r="L100" s="3883"/>
      <c r="M100" s="2405"/>
      <c r="N100" s="2405"/>
      <c r="O100" s="2405"/>
      <c r="P100" s="3093"/>
    </row>
    <row r="101" spans="1:16" ht="22" customHeight="1" x14ac:dyDescent="0.35">
      <c r="A101" s="5246"/>
      <c r="B101" s="5263"/>
      <c r="C101" s="5267"/>
      <c r="D101" s="3258" t="s">
        <v>2354</v>
      </c>
      <c r="E101" s="2405"/>
      <c r="F101" s="2406" t="s">
        <v>2355</v>
      </c>
      <c r="G101" s="2407" t="s">
        <v>16</v>
      </c>
      <c r="H101" s="2404"/>
      <c r="I101" s="2404"/>
      <c r="J101" s="2405"/>
      <c r="K101" s="4024">
        <v>1</v>
      </c>
      <c r="L101" s="3883"/>
      <c r="M101" s="2405"/>
      <c r="N101" s="2405"/>
      <c r="O101" s="2405"/>
      <c r="P101" s="3093"/>
    </row>
    <row r="102" spans="1:16" ht="22" customHeight="1" x14ac:dyDescent="0.35">
      <c r="A102" s="5246"/>
      <c r="B102" s="5263"/>
      <c r="C102" s="5267"/>
      <c r="D102" s="3258" t="s">
        <v>2356</v>
      </c>
      <c r="E102" s="2405"/>
      <c r="F102" s="2406" t="s">
        <v>2357</v>
      </c>
      <c r="G102" s="2407" t="s">
        <v>16</v>
      </c>
      <c r="H102" s="2404"/>
      <c r="I102" s="2404"/>
      <c r="J102" s="2405"/>
      <c r="K102" s="4024">
        <v>1</v>
      </c>
      <c r="L102" s="3883"/>
      <c r="M102" s="2405"/>
      <c r="N102" s="2405"/>
      <c r="O102" s="2405"/>
      <c r="P102" s="3093"/>
    </row>
    <row r="103" spans="1:16" ht="22" customHeight="1" x14ac:dyDescent="0.35">
      <c r="A103" s="5246"/>
      <c r="B103" s="5263"/>
      <c r="C103" s="5267"/>
      <c r="D103" s="3259" t="s">
        <v>2358</v>
      </c>
      <c r="E103" s="2408"/>
      <c r="F103" s="2409" t="s">
        <v>2070</v>
      </c>
      <c r="G103" s="2410" t="s">
        <v>16</v>
      </c>
      <c r="H103" s="2411"/>
      <c r="I103" s="2411"/>
      <c r="J103" s="2408"/>
      <c r="K103" s="4027">
        <v>1</v>
      </c>
      <c r="L103" s="3889"/>
      <c r="M103" s="2408"/>
      <c r="N103" s="2408"/>
      <c r="O103" s="2408"/>
      <c r="P103" s="3094"/>
    </row>
    <row r="104" spans="1:16" ht="22" customHeight="1" x14ac:dyDescent="0.35">
      <c r="A104" s="5246"/>
      <c r="B104" s="5263"/>
      <c r="C104" s="5267"/>
      <c r="D104" s="3240" t="s">
        <v>2359</v>
      </c>
      <c r="E104" s="2394"/>
      <c r="F104" s="2487" t="s">
        <v>2360</v>
      </c>
      <c r="G104" s="2392"/>
      <c r="H104" s="2393"/>
      <c r="I104" s="2393"/>
      <c r="J104" s="2394"/>
      <c r="K104" s="4024">
        <v>1</v>
      </c>
      <c r="L104" s="3894"/>
      <c r="M104" s="2394"/>
      <c r="N104" s="2394"/>
      <c r="O104" s="2394"/>
      <c r="P104" s="3090"/>
    </row>
    <row r="105" spans="1:16" ht="22" customHeight="1" x14ac:dyDescent="0.35">
      <c r="A105" s="5246"/>
      <c r="B105" s="5263"/>
      <c r="C105" s="5267"/>
      <c r="D105" s="3260" t="s">
        <v>2361</v>
      </c>
      <c r="E105" s="2488"/>
      <c r="F105" s="2489" t="s">
        <v>2362</v>
      </c>
      <c r="G105" s="2490"/>
      <c r="H105" s="2491"/>
      <c r="I105" s="2491"/>
      <c r="J105" s="2488"/>
      <c r="K105" s="4030">
        <v>1</v>
      </c>
      <c r="L105" s="4082"/>
      <c r="M105" s="2488"/>
      <c r="N105" s="2488"/>
      <c r="O105" s="2488"/>
      <c r="P105" s="3112"/>
    </row>
    <row r="106" spans="1:16" ht="22" customHeight="1" x14ac:dyDescent="0.35">
      <c r="A106" s="5246"/>
      <c r="B106" s="5263"/>
      <c r="C106" s="5267"/>
      <c r="D106" s="3255" t="s">
        <v>2363</v>
      </c>
      <c r="E106" s="2413"/>
      <c r="F106" s="2414" t="s">
        <v>2074</v>
      </c>
      <c r="G106" s="2415" t="s">
        <v>16</v>
      </c>
      <c r="H106" s="2412"/>
      <c r="I106" s="2412"/>
      <c r="J106" s="2413"/>
      <c r="K106" s="4028">
        <v>1</v>
      </c>
      <c r="L106" s="3890"/>
      <c r="M106" s="2413"/>
      <c r="N106" s="2413"/>
      <c r="O106" s="2413"/>
      <c r="P106" s="3095"/>
    </row>
    <row r="107" spans="1:16" ht="22" customHeight="1" x14ac:dyDescent="0.35">
      <c r="A107" s="5246"/>
      <c r="B107" s="5263"/>
      <c r="C107" s="5267"/>
      <c r="D107" s="3241" t="s">
        <v>2364</v>
      </c>
      <c r="E107" s="2417"/>
      <c r="F107" s="2418" t="s">
        <v>2365</v>
      </c>
      <c r="G107" s="2419" t="s">
        <v>16</v>
      </c>
      <c r="H107" s="2420"/>
      <c r="I107" s="2420"/>
      <c r="J107" s="2417"/>
      <c r="K107" s="4029">
        <v>1</v>
      </c>
      <c r="L107" s="3885"/>
      <c r="M107" s="2417"/>
      <c r="N107" s="2417"/>
      <c r="O107" s="2417"/>
      <c r="P107" s="3096"/>
    </row>
    <row r="108" spans="1:16" ht="22" customHeight="1" x14ac:dyDescent="0.35">
      <c r="A108" s="5246"/>
      <c r="B108" s="5263"/>
      <c r="C108" s="5267"/>
      <c r="D108" s="3261" t="s">
        <v>2366</v>
      </c>
      <c r="E108" s="2431"/>
      <c r="F108" s="2432" t="s">
        <v>2367</v>
      </c>
      <c r="G108" s="2433" t="s">
        <v>16</v>
      </c>
      <c r="H108" s="2430"/>
      <c r="I108" s="2430"/>
      <c r="J108" s="2431"/>
      <c r="K108" s="4023">
        <v>1</v>
      </c>
      <c r="L108" s="3884"/>
      <c r="M108" s="2431"/>
      <c r="N108" s="2431"/>
      <c r="O108" s="2431"/>
      <c r="P108" s="3099"/>
    </row>
    <row r="109" spans="1:16" ht="22" customHeight="1" x14ac:dyDescent="0.35">
      <c r="A109" s="5246"/>
      <c r="B109" s="5263"/>
      <c r="C109" s="5267"/>
      <c r="D109" s="3262" t="s">
        <v>2368</v>
      </c>
      <c r="E109" s="2435"/>
      <c r="F109" s="2436" t="s">
        <v>2369</v>
      </c>
      <c r="G109" s="2437" t="s">
        <v>16</v>
      </c>
      <c r="H109" s="2434"/>
      <c r="I109" s="2434"/>
      <c r="J109" s="2435"/>
      <c r="K109" s="4029">
        <v>1</v>
      </c>
      <c r="L109" s="4072"/>
      <c r="M109" s="2435"/>
      <c r="N109" s="2435"/>
      <c r="O109" s="2435"/>
      <c r="P109" s="3100"/>
    </row>
    <row r="110" spans="1:16" ht="22" customHeight="1" x14ac:dyDescent="0.35">
      <c r="A110" s="5246"/>
      <c r="B110" s="5263"/>
      <c r="C110" s="5267"/>
      <c r="D110" s="3261" t="s">
        <v>2370</v>
      </c>
      <c r="E110" s="2431"/>
      <c r="F110" s="2432" t="s">
        <v>2371</v>
      </c>
      <c r="G110" s="2433" t="s">
        <v>16</v>
      </c>
      <c r="H110" s="2430"/>
      <c r="I110" s="2430"/>
      <c r="J110" s="2431"/>
      <c r="K110" s="4023">
        <v>1</v>
      </c>
      <c r="L110" s="3884"/>
      <c r="M110" s="2431"/>
      <c r="N110" s="2431"/>
      <c r="O110" s="2431"/>
      <c r="P110" s="3099"/>
    </row>
    <row r="111" spans="1:16" ht="22" customHeight="1" x14ac:dyDescent="0.35">
      <c r="A111" s="5246"/>
      <c r="B111" s="5263"/>
      <c r="C111" s="5267"/>
      <c r="D111" s="3263" t="s">
        <v>2372</v>
      </c>
      <c r="E111" s="2459"/>
      <c r="F111" s="2460" t="s">
        <v>2373</v>
      </c>
      <c r="G111" s="2461"/>
      <c r="H111" s="2458"/>
      <c r="I111" s="2458"/>
      <c r="J111" s="2459"/>
      <c r="K111" s="4032">
        <v>1</v>
      </c>
      <c r="L111" s="4078"/>
      <c r="M111" s="2459"/>
      <c r="N111" s="2459"/>
      <c r="O111" s="2459"/>
      <c r="P111" s="3106"/>
    </row>
    <row r="112" spans="1:16" ht="22" customHeight="1" x14ac:dyDescent="0.35">
      <c r="A112" s="5246"/>
      <c r="B112" s="5263"/>
      <c r="C112" s="5267"/>
      <c r="D112" s="3262" t="s">
        <v>2374</v>
      </c>
      <c r="E112" s="2435"/>
      <c r="F112" s="2436" t="s">
        <v>2375</v>
      </c>
      <c r="G112" s="2437" t="s">
        <v>16</v>
      </c>
      <c r="H112" s="2434"/>
      <c r="I112" s="2434"/>
      <c r="J112" s="2435"/>
      <c r="K112" s="4029">
        <v>1</v>
      </c>
      <c r="L112" s="4072"/>
      <c r="M112" s="2435"/>
      <c r="N112" s="2435"/>
      <c r="O112" s="2435"/>
      <c r="P112" s="3100"/>
    </row>
    <row r="113" spans="1:16" ht="22" customHeight="1" x14ac:dyDescent="0.35">
      <c r="A113" s="5246"/>
      <c r="B113" s="5263"/>
      <c r="C113" s="5267"/>
      <c r="D113" s="3255" t="s">
        <v>2376</v>
      </c>
      <c r="E113" s="2413"/>
      <c r="F113" s="2414" t="s">
        <v>2377</v>
      </c>
      <c r="G113" s="2415" t="s">
        <v>16</v>
      </c>
      <c r="H113" s="2412"/>
      <c r="I113" s="2412"/>
      <c r="J113" s="2413"/>
      <c r="K113" s="4028">
        <v>1</v>
      </c>
      <c r="L113" s="3890"/>
      <c r="M113" s="2413"/>
      <c r="N113" s="2413"/>
      <c r="O113" s="2413"/>
      <c r="P113" s="3095"/>
    </row>
    <row r="114" spans="1:16" ht="22" customHeight="1" x14ac:dyDescent="0.35">
      <c r="A114" s="5246"/>
      <c r="B114" s="5263"/>
      <c r="C114" s="5267"/>
      <c r="D114" s="3240" t="s">
        <v>2378</v>
      </c>
      <c r="E114" s="2394"/>
      <c r="F114" s="2391" t="s">
        <v>2379</v>
      </c>
      <c r="G114" s="2392" t="s">
        <v>16</v>
      </c>
      <c r="H114" s="2393"/>
      <c r="I114" s="2393"/>
      <c r="J114" s="2394"/>
      <c r="K114" s="4024">
        <v>1</v>
      </c>
      <c r="L114" s="3894"/>
      <c r="M114" s="2394"/>
      <c r="N114" s="2394"/>
      <c r="O114" s="2394"/>
      <c r="P114" s="3090"/>
    </row>
    <row r="115" spans="1:16" ht="22" customHeight="1" x14ac:dyDescent="0.35">
      <c r="A115" s="5246"/>
      <c r="B115" s="5263"/>
      <c r="C115" s="5267"/>
      <c r="D115" s="3241" t="s">
        <v>2380</v>
      </c>
      <c r="E115" s="2417"/>
      <c r="F115" s="2418" t="s">
        <v>2381</v>
      </c>
      <c r="G115" s="2419" t="s">
        <v>16</v>
      </c>
      <c r="H115" s="2420"/>
      <c r="I115" s="2420"/>
      <c r="J115" s="2417"/>
      <c r="K115" s="4029">
        <v>1</v>
      </c>
      <c r="L115" s="3885"/>
      <c r="M115" s="2417"/>
      <c r="N115" s="2417"/>
      <c r="O115" s="2417"/>
      <c r="P115" s="3096"/>
    </row>
    <row r="116" spans="1:16" ht="22" customHeight="1" thickBot="1" x14ac:dyDescent="0.4">
      <c r="A116" s="5246"/>
      <c r="B116" s="5263"/>
      <c r="C116" s="5268"/>
      <c r="D116" s="3264" t="s">
        <v>2382</v>
      </c>
      <c r="E116" s="2493"/>
      <c r="F116" s="2494" t="s">
        <v>2383</v>
      </c>
      <c r="G116" s="2495" t="s">
        <v>16</v>
      </c>
      <c r="H116" s="2492"/>
      <c r="I116" s="2492" t="str">
        <f>F99&amp;" + "&amp;F100&amp;" + "&amp;F101&amp;" + "&amp;F102&amp;" + "&amp;F103&amp;" + "&amp;F106&amp;" + "&amp;F108&amp;" + "&amp;F109&amp;" + "&amp;F110&amp;" + "&amp;F112&amp;" + "&amp;F113</f>
        <v>234 + 236 + 238 + 240 + 242 + 244 + 250 + 252 + 254 + 256 + 262</v>
      </c>
      <c r="J116" s="2493"/>
      <c r="K116" s="4034">
        <v>1</v>
      </c>
      <c r="L116" s="4083"/>
      <c r="M116" s="2493"/>
      <c r="N116" s="2493"/>
      <c r="O116" s="2493"/>
      <c r="P116" s="3113"/>
    </row>
    <row r="117" spans="1:16" ht="22" customHeight="1" thickBot="1" x14ac:dyDescent="0.4">
      <c r="A117" s="5246"/>
      <c r="B117" s="5264"/>
      <c r="C117" s="3284" t="s">
        <v>976</v>
      </c>
      <c r="D117" s="3225" t="s">
        <v>977</v>
      </c>
      <c r="E117" s="2439"/>
      <c r="F117" s="2440" t="s">
        <v>2006</v>
      </c>
      <c r="G117" s="2441" t="s">
        <v>16</v>
      </c>
      <c r="H117" s="2438"/>
      <c r="I117" s="2438" t="str">
        <f>F98&amp;" - "&amp;F116</f>
        <v>232 - 264</v>
      </c>
      <c r="J117" s="2439"/>
      <c r="K117" s="4032">
        <v>1</v>
      </c>
      <c r="L117" s="4073"/>
      <c r="M117" s="2439"/>
      <c r="N117" s="2439"/>
      <c r="O117" s="2439"/>
      <c r="P117" s="3101"/>
    </row>
    <row r="118" spans="1:16" ht="22" customHeight="1" thickTop="1" x14ac:dyDescent="0.35">
      <c r="A118" s="5246"/>
      <c r="B118" s="5269" t="s">
        <v>275</v>
      </c>
      <c r="C118" s="3281" t="s">
        <v>983</v>
      </c>
      <c r="D118" s="2471" t="s">
        <v>2384</v>
      </c>
      <c r="E118" s="2475"/>
      <c r="F118" s="2473" t="s">
        <v>2079</v>
      </c>
      <c r="G118" s="2474" t="s">
        <v>16</v>
      </c>
      <c r="H118" s="2472"/>
      <c r="I118" s="2472"/>
      <c r="J118" s="2475"/>
      <c r="K118" s="4036">
        <v>1</v>
      </c>
      <c r="L118" s="3895"/>
      <c r="M118" s="2475"/>
      <c r="N118" s="2475"/>
      <c r="O118" s="2475"/>
      <c r="P118" s="3109"/>
    </row>
    <row r="119" spans="1:16" ht="22" customHeight="1" x14ac:dyDescent="0.35">
      <c r="A119" s="5246"/>
      <c r="B119" s="5263"/>
      <c r="C119" s="3283" t="s">
        <v>996</v>
      </c>
      <c r="D119" s="3239" t="s">
        <v>2385</v>
      </c>
      <c r="E119" s="2497"/>
      <c r="F119" s="2498" t="s">
        <v>2081</v>
      </c>
      <c r="G119" s="2499" t="s">
        <v>16</v>
      </c>
      <c r="H119" s="2496"/>
      <c r="I119" s="2496"/>
      <c r="J119" s="2497"/>
      <c r="K119" s="4032">
        <v>1</v>
      </c>
      <c r="L119" s="3903"/>
      <c r="M119" s="2497"/>
      <c r="N119" s="2497"/>
      <c r="O119" s="2497"/>
      <c r="P119" s="3114"/>
    </row>
    <row r="120" spans="1:16" ht="22" customHeight="1" thickBot="1" x14ac:dyDescent="0.4">
      <c r="A120" s="5246"/>
      <c r="B120" s="5264"/>
      <c r="C120" s="3282" t="s">
        <v>1005</v>
      </c>
      <c r="D120" s="3256" t="s">
        <v>2386</v>
      </c>
      <c r="E120" s="2500"/>
      <c r="F120" s="2501" t="s">
        <v>2387</v>
      </c>
      <c r="G120" s="2502" t="s">
        <v>16</v>
      </c>
      <c r="H120" s="2503"/>
      <c r="I120" s="2503" t="str">
        <f>F118&amp;" - "&amp;F119</f>
        <v>280 - 294</v>
      </c>
      <c r="J120" s="2504"/>
      <c r="K120" s="4039">
        <v>1</v>
      </c>
      <c r="L120" s="4084"/>
      <c r="M120" s="2504"/>
      <c r="N120" s="2504"/>
      <c r="O120" s="2504"/>
      <c r="P120" s="3115"/>
    </row>
    <row r="121" spans="1:16" ht="22" customHeight="1" thickTop="1" thickBot="1" x14ac:dyDescent="0.4">
      <c r="A121" s="5246"/>
      <c r="B121" s="5270" t="s">
        <v>2388</v>
      </c>
      <c r="C121" s="5271"/>
      <c r="D121" s="3238" t="s">
        <v>1007</v>
      </c>
      <c r="E121" s="2506"/>
      <c r="F121" s="1382" t="s">
        <v>2389</v>
      </c>
      <c r="G121" s="2507" t="s">
        <v>16</v>
      </c>
      <c r="H121" s="2505"/>
      <c r="I121" s="2505" t="str">
        <f>F117&amp;" + "&amp;F120</f>
        <v>270 + 280R</v>
      </c>
      <c r="J121" s="2506"/>
      <c r="K121" s="4040">
        <v>1</v>
      </c>
      <c r="L121" s="3905"/>
      <c r="M121" s="2506"/>
      <c r="N121" s="2506"/>
      <c r="O121" s="2506"/>
      <c r="P121" s="3116"/>
    </row>
    <row r="122" spans="1:16" ht="22" customHeight="1" thickTop="1" x14ac:dyDescent="0.35">
      <c r="A122" s="5246"/>
      <c r="B122" s="5269" t="s">
        <v>298</v>
      </c>
      <c r="C122" s="3281" t="s">
        <v>1009</v>
      </c>
      <c r="D122" s="2471" t="s">
        <v>2390</v>
      </c>
      <c r="E122" s="2475"/>
      <c r="F122" s="2473" t="s">
        <v>2085</v>
      </c>
      <c r="G122" s="2474" t="s">
        <v>16</v>
      </c>
      <c r="H122" s="2472"/>
      <c r="I122" s="2472"/>
      <c r="J122" s="2475"/>
      <c r="K122" s="4036">
        <v>1</v>
      </c>
      <c r="L122" s="3895"/>
      <c r="M122" s="2475"/>
      <c r="N122" s="2475"/>
      <c r="O122" s="2475"/>
      <c r="P122" s="3109"/>
    </row>
    <row r="123" spans="1:16" ht="22" customHeight="1" x14ac:dyDescent="0.35">
      <c r="A123" s="5246"/>
      <c r="B123" s="5263"/>
      <c r="C123" s="5249" t="s">
        <v>1013</v>
      </c>
      <c r="D123" s="3255" t="s">
        <v>2391</v>
      </c>
      <c r="E123" s="2413"/>
      <c r="F123" s="2414" t="s">
        <v>2087</v>
      </c>
      <c r="G123" s="2415" t="s">
        <v>16</v>
      </c>
      <c r="H123" s="2412"/>
      <c r="I123" s="2412"/>
      <c r="J123" s="2413"/>
      <c r="K123" s="4028">
        <v>1</v>
      </c>
      <c r="L123" s="3890"/>
      <c r="M123" s="2413"/>
      <c r="N123" s="2413"/>
      <c r="O123" s="2413"/>
      <c r="P123" s="3095"/>
    </row>
    <row r="124" spans="1:16" ht="22" customHeight="1" x14ac:dyDescent="0.35">
      <c r="A124" s="5246"/>
      <c r="B124" s="5263"/>
      <c r="C124" s="5249"/>
      <c r="D124" s="3240" t="s">
        <v>2392</v>
      </c>
      <c r="E124" s="2394"/>
      <c r="F124" s="2391" t="s">
        <v>2393</v>
      </c>
      <c r="G124" s="2392" t="s">
        <v>16</v>
      </c>
      <c r="H124" s="2393"/>
      <c r="I124" s="2393"/>
      <c r="J124" s="2394"/>
      <c r="K124" s="4024">
        <v>1</v>
      </c>
      <c r="L124" s="3894"/>
      <c r="M124" s="2394"/>
      <c r="N124" s="2394"/>
      <c r="O124" s="2394"/>
      <c r="P124" s="3090"/>
    </row>
    <row r="125" spans="1:16" ht="22" customHeight="1" x14ac:dyDescent="0.35">
      <c r="A125" s="5246"/>
      <c r="B125" s="5263"/>
      <c r="C125" s="5285"/>
      <c r="D125" s="3241" t="s">
        <v>2394</v>
      </c>
      <c r="E125" s="2417"/>
      <c r="F125" s="2418" t="s">
        <v>2395</v>
      </c>
      <c r="G125" s="2419" t="s">
        <v>16</v>
      </c>
      <c r="H125" s="2420"/>
      <c r="I125" s="2420"/>
      <c r="J125" s="2417"/>
      <c r="K125" s="4029">
        <v>1</v>
      </c>
      <c r="L125" s="3885"/>
      <c r="M125" s="2417"/>
      <c r="N125" s="2417"/>
      <c r="O125" s="2417"/>
      <c r="P125" s="3096"/>
    </row>
    <row r="126" spans="1:16" ht="22" customHeight="1" thickBot="1" x14ac:dyDescent="0.4">
      <c r="A126" s="5246"/>
      <c r="B126" s="5263"/>
      <c r="C126" s="3280" t="s">
        <v>1018</v>
      </c>
      <c r="D126" s="3254" t="s">
        <v>2396</v>
      </c>
      <c r="E126" s="2439"/>
      <c r="F126" s="2508" t="s">
        <v>2397</v>
      </c>
      <c r="G126" s="2441" t="s">
        <v>16</v>
      </c>
      <c r="H126" s="2438"/>
      <c r="I126" s="2438" t="str">
        <f>F122&amp;" - "&amp;F123</f>
        <v>290 - 300</v>
      </c>
      <c r="J126" s="2439"/>
      <c r="K126" s="4032">
        <v>1</v>
      </c>
      <c r="L126" s="4073"/>
      <c r="M126" s="2439"/>
      <c r="N126" s="2439"/>
      <c r="O126" s="2439"/>
      <c r="P126" s="3101"/>
    </row>
    <row r="127" spans="1:16" ht="22" customHeight="1" thickBot="1" x14ac:dyDescent="0.4">
      <c r="A127" s="5246"/>
      <c r="B127" s="5286"/>
      <c r="C127" s="5287"/>
      <c r="D127" s="3253" t="s">
        <v>2398</v>
      </c>
      <c r="E127" s="2510"/>
      <c r="F127" s="2511" t="s">
        <v>2089</v>
      </c>
      <c r="G127" s="2512" t="s">
        <v>16</v>
      </c>
      <c r="H127" s="2509"/>
      <c r="I127" s="2509"/>
      <c r="J127" s="2510"/>
      <c r="K127" s="4041">
        <v>1</v>
      </c>
      <c r="L127" s="4085"/>
      <c r="M127" s="2510"/>
      <c r="N127" s="2510"/>
      <c r="O127" s="2510"/>
      <c r="P127" s="3117"/>
    </row>
    <row r="128" spans="1:16" ht="22" customHeight="1" thickTop="1" thickBot="1" x14ac:dyDescent="0.4">
      <c r="A128" s="5247"/>
      <c r="B128" s="3062"/>
      <c r="C128" s="3279" t="s">
        <v>323</v>
      </c>
      <c r="D128" s="3252" t="s">
        <v>2399</v>
      </c>
      <c r="E128" s="2514"/>
      <c r="F128" s="2515" t="s">
        <v>2008</v>
      </c>
      <c r="G128" s="2516" t="s">
        <v>16</v>
      </c>
      <c r="H128" s="2513"/>
      <c r="I128" s="2513" t="str">
        <f>F98&amp;" + "&amp;F118&amp;" + "&amp;F122&amp;" - "&amp;F116&amp;" - "&amp;F119&amp;" - "&amp;F123&amp;" - "&amp;F127</f>
        <v>232 + 280 + 290 - 264 - 294 - 300 - 306</v>
      </c>
      <c r="J128" s="2514"/>
      <c r="K128" s="4041">
        <v>1</v>
      </c>
      <c r="L128" s="4086"/>
      <c r="M128" s="2514"/>
      <c r="N128" s="2514"/>
      <c r="O128" s="2514"/>
      <c r="P128" s="3118"/>
    </row>
    <row r="129" spans="1:16" ht="22" customHeight="1" thickTop="1" x14ac:dyDescent="0.35">
      <c r="A129" s="5245" t="s">
        <v>2400</v>
      </c>
      <c r="B129" s="5288"/>
      <c r="C129" s="5290" t="s">
        <v>2401</v>
      </c>
      <c r="D129" s="5272" t="s">
        <v>2402</v>
      </c>
      <c r="E129" s="2517" t="s">
        <v>2403</v>
      </c>
      <c r="F129" s="2518" t="s">
        <v>2404</v>
      </c>
      <c r="G129" s="2519" t="s">
        <v>16</v>
      </c>
      <c r="H129" s="2520"/>
      <c r="I129" s="2520" t="str">
        <f>310&amp;" (si &gt;0)"</f>
        <v>310 (si &gt;0)</v>
      </c>
      <c r="J129" s="2517"/>
      <c r="K129" s="4026">
        <v>1</v>
      </c>
      <c r="L129" s="4087"/>
      <c r="M129" s="2517"/>
      <c r="N129" s="2517"/>
      <c r="O129" s="2517"/>
      <c r="P129" s="3119"/>
    </row>
    <row r="130" spans="1:16" ht="22" customHeight="1" thickBot="1" x14ac:dyDescent="0.4">
      <c r="A130" s="5246"/>
      <c r="B130" s="5289"/>
      <c r="C130" s="5291"/>
      <c r="D130" s="5273"/>
      <c r="E130" s="2521" t="s">
        <v>2405</v>
      </c>
      <c r="F130" s="2522" t="s">
        <v>2406</v>
      </c>
      <c r="G130" s="2523" t="s">
        <v>16</v>
      </c>
      <c r="H130" s="2524"/>
      <c r="I130" s="2524" t="str">
        <f>310&amp;" (si &lt;0)"</f>
        <v>310 (si &lt;0)</v>
      </c>
      <c r="J130" s="2521"/>
      <c r="K130" s="4025">
        <v>1</v>
      </c>
      <c r="L130" s="4088"/>
      <c r="M130" s="2521"/>
      <c r="N130" s="2521"/>
      <c r="O130" s="2521"/>
      <c r="P130" s="3120"/>
    </row>
    <row r="131" spans="1:16" ht="22" customHeight="1" thickTop="1" x14ac:dyDescent="0.35">
      <c r="A131" s="5246"/>
      <c r="B131" s="5274" t="s">
        <v>2407</v>
      </c>
      <c r="C131" s="5277"/>
      <c r="D131" s="3250" t="s">
        <v>2408</v>
      </c>
      <c r="E131" s="2525"/>
      <c r="F131" s="2526" t="s">
        <v>2409</v>
      </c>
      <c r="G131" s="2403" t="s">
        <v>16</v>
      </c>
      <c r="H131" s="2400"/>
      <c r="I131" s="2400"/>
      <c r="J131" s="2401"/>
      <c r="K131" s="4026">
        <v>1</v>
      </c>
      <c r="L131" s="3882"/>
      <c r="M131" s="2401"/>
      <c r="N131" s="2401"/>
      <c r="O131" s="2401"/>
      <c r="P131" s="3092"/>
    </row>
    <row r="132" spans="1:16" ht="22" customHeight="1" x14ac:dyDescent="0.35">
      <c r="A132" s="5246"/>
      <c r="B132" s="5275"/>
      <c r="C132" s="5278"/>
      <c r="D132" s="3244" t="s">
        <v>2410</v>
      </c>
      <c r="E132" s="2528"/>
      <c r="F132" s="2529" t="s">
        <v>2411</v>
      </c>
      <c r="G132" s="2407" t="s">
        <v>16</v>
      </c>
      <c r="H132" s="2404"/>
      <c r="I132" s="2404"/>
      <c r="J132" s="2405"/>
      <c r="K132" s="4024">
        <v>1</v>
      </c>
      <c r="L132" s="3883"/>
      <c r="M132" s="2405"/>
      <c r="N132" s="2405"/>
      <c r="O132" s="2405"/>
      <c r="P132" s="3093"/>
    </row>
    <row r="133" spans="1:16" ht="22" customHeight="1" x14ac:dyDescent="0.35">
      <c r="A133" s="5246"/>
      <c r="B133" s="5275"/>
      <c r="C133" s="5278"/>
      <c r="D133" s="3244" t="s">
        <v>2412</v>
      </c>
      <c r="E133" s="2528"/>
      <c r="F133" s="2529" t="s">
        <v>2413</v>
      </c>
      <c r="G133" s="2407" t="s">
        <v>16</v>
      </c>
      <c r="H133" s="2404"/>
      <c r="I133" s="2404"/>
      <c r="J133" s="2405"/>
      <c r="K133" s="4024">
        <v>1</v>
      </c>
      <c r="L133" s="3883"/>
      <c r="M133" s="2405"/>
      <c r="N133" s="2405"/>
      <c r="O133" s="2405"/>
      <c r="P133" s="3093"/>
    </row>
    <row r="134" spans="1:16" ht="22" customHeight="1" x14ac:dyDescent="0.35">
      <c r="A134" s="5246"/>
      <c r="B134" s="5275"/>
      <c r="C134" s="5278"/>
      <c r="D134" s="3251" t="s">
        <v>2414</v>
      </c>
      <c r="E134" s="2450"/>
      <c r="F134" s="2451" t="s">
        <v>2415</v>
      </c>
      <c r="G134" s="2437" t="s">
        <v>16</v>
      </c>
      <c r="H134" s="2434"/>
      <c r="I134" s="2434"/>
      <c r="J134" s="2435"/>
      <c r="K134" s="4029">
        <v>1</v>
      </c>
      <c r="L134" s="4072"/>
      <c r="M134" s="2435"/>
      <c r="N134" s="2435"/>
      <c r="O134" s="2435"/>
      <c r="P134" s="3100"/>
    </row>
    <row r="135" spans="1:16" ht="22" customHeight="1" x14ac:dyDescent="0.35">
      <c r="A135" s="5246"/>
      <c r="B135" s="5275"/>
      <c r="C135" s="5278"/>
      <c r="D135" s="3243" t="s">
        <v>2416</v>
      </c>
      <c r="E135" s="2530"/>
      <c r="F135" s="2531" t="s">
        <v>2417</v>
      </c>
      <c r="G135" s="2532" t="s">
        <v>16</v>
      </c>
      <c r="H135" s="2412"/>
      <c r="I135" s="2412"/>
      <c r="J135" s="2413"/>
      <c r="K135" s="4028">
        <v>1</v>
      </c>
      <c r="L135" s="3890"/>
      <c r="M135" s="2413"/>
      <c r="N135" s="2413"/>
      <c r="O135" s="2413"/>
      <c r="P135" s="3095"/>
    </row>
    <row r="136" spans="1:16" ht="22" customHeight="1" x14ac:dyDescent="0.35">
      <c r="A136" s="5246"/>
      <c r="B136" s="5275"/>
      <c r="C136" s="5278"/>
      <c r="D136" s="3244" t="s">
        <v>2418</v>
      </c>
      <c r="E136" s="2528"/>
      <c r="F136" s="2529" t="s">
        <v>2419</v>
      </c>
      <c r="G136" s="2407" t="s">
        <v>16</v>
      </c>
      <c r="H136" s="2404"/>
      <c r="I136" s="2404"/>
      <c r="J136" s="2405"/>
      <c r="K136" s="4024">
        <v>1</v>
      </c>
      <c r="L136" s="3883"/>
      <c r="M136" s="2405"/>
      <c r="N136" s="2405"/>
      <c r="O136" s="2405"/>
      <c r="P136" s="3093"/>
    </row>
    <row r="137" spans="1:16" ht="22" customHeight="1" x14ac:dyDescent="0.35">
      <c r="A137" s="5246"/>
      <c r="B137" s="5275"/>
      <c r="C137" s="5278"/>
      <c r="D137" s="2542" t="s">
        <v>2175</v>
      </c>
      <c r="E137" s="2447"/>
      <c r="F137" s="2448">
        <v>330</v>
      </c>
      <c r="G137" s="2424" t="s">
        <v>16</v>
      </c>
      <c r="H137" s="2421"/>
      <c r="I137" s="2533"/>
      <c r="J137" s="2422"/>
      <c r="K137" s="4030">
        <v>1</v>
      </c>
      <c r="L137" s="3888"/>
      <c r="M137" s="2422"/>
      <c r="N137" s="2422"/>
      <c r="O137" s="2422"/>
      <c r="P137" s="3097"/>
    </row>
    <row r="138" spans="1:16" ht="22" customHeight="1" x14ac:dyDescent="0.35">
      <c r="A138" s="5246"/>
      <c r="B138" s="5275"/>
      <c r="C138" s="5278"/>
      <c r="D138" s="3243" t="s">
        <v>2420</v>
      </c>
      <c r="E138" s="2530"/>
      <c r="F138" s="2531" t="s">
        <v>2421</v>
      </c>
      <c r="G138" s="2415" t="s">
        <v>16</v>
      </c>
      <c r="H138" s="2412"/>
      <c r="I138" s="2412"/>
      <c r="J138" s="2413"/>
      <c r="K138" s="4028">
        <v>1</v>
      </c>
      <c r="L138" s="3890"/>
      <c r="M138" s="2413"/>
      <c r="N138" s="2413"/>
      <c r="O138" s="2413"/>
      <c r="P138" s="3095"/>
    </row>
    <row r="139" spans="1:16" ht="22" customHeight="1" x14ac:dyDescent="0.35">
      <c r="A139" s="5246"/>
      <c r="B139" s="5275"/>
      <c r="C139" s="5278"/>
      <c r="D139" s="3241" t="s">
        <v>2422</v>
      </c>
      <c r="E139" s="2417"/>
      <c r="F139" s="2418" t="s">
        <v>2423</v>
      </c>
      <c r="G139" s="2419" t="s">
        <v>16</v>
      </c>
      <c r="H139" s="2420"/>
      <c r="I139" s="2420"/>
      <c r="J139" s="2417"/>
      <c r="K139" s="4029">
        <v>1</v>
      </c>
      <c r="L139" s="3885"/>
      <c r="M139" s="2417"/>
      <c r="N139" s="2417"/>
      <c r="O139" s="2417"/>
      <c r="P139" s="3096"/>
    </row>
    <row r="140" spans="1:16" ht="22" customHeight="1" x14ac:dyDescent="0.35">
      <c r="A140" s="5246"/>
      <c r="B140" s="5275"/>
      <c r="C140" s="5278"/>
      <c r="D140" s="3247" t="s">
        <v>2424</v>
      </c>
      <c r="E140" s="2447"/>
      <c r="F140" s="2448" t="s">
        <v>2425</v>
      </c>
      <c r="G140" s="2433" t="s">
        <v>16</v>
      </c>
      <c r="H140" s="2430"/>
      <c r="I140" s="2430"/>
      <c r="J140" s="2431"/>
      <c r="K140" s="4023">
        <v>1</v>
      </c>
      <c r="L140" s="3884"/>
      <c r="M140" s="2431"/>
      <c r="N140" s="2431"/>
      <c r="O140" s="2431"/>
      <c r="P140" s="3099"/>
    </row>
    <row r="141" spans="1:16" ht="22" customHeight="1" thickBot="1" x14ac:dyDescent="0.4">
      <c r="A141" s="5246"/>
      <c r="B141" s="5276"/>
      <c r="C141" s="5279"/>
      <c r="D141" s="3251" t="s">
        <v>2426</v>
      </c>
      <c r="E141" s="2450"/>
      <c r="F141" s="2451" t="s">
        <v>2427</v>
      </c>
      <c r="G141" s="2437" t="s">
        <v>16</v>
      </c>
      <c r="H141" s="2434"/>
      <c r="I141" s="2434"/>
      <c r="J141" s="2435"/>
      <c r="K141" s="4029">
        <v>1</v>
      </c>
      <c r="L141" s="4072"/>
      <c r="M141" s="2435"/>
      <c r="N141" s="2435"/>
      <c r="O141" s="2435"/>
      <c r="P141" s="3100"/>
    </row>
    <row r="142" spans="1:16" ht="22" customHeight="1" x14ac:dyDescent="0.35">
      <c r="A142" s="5246"/>
      <c r="B142" s="5280" t="s">
        <v>2428</v>
      </c>
      <c r="C142" s="5283"/>
      <c r="D142" s="3246" t="s">
        <v>2429</v>
      </c>
      <c r="E142" s="2534"/>
      <c r="F142" s="2535" t="s">
        <v>2430</v>
      </c>
      <c r="G142" s="2424" t="s">
        <v>16</v>
      </c>
      <c r="H142" s="2421"/>
      <c r="I142" s="2421"/>
      <c r="J142" s="2422"/>
      <c r="K142" s="4030">
        <v>1</v>
      </c>
      <c r="L142" s="3888"/>
      <c r="M142" s="2422"/>
      <c r="N142" s="2422"/>
      <c r="O142" s="2422"/>
      <c r="P142" s="3097"/>
    </row>
    <row r="143" spans="1:16" ht="22" customHeight="1" x14ac:dyDescent="0.35">
      <c r="A143" s="5246"/>
      <c r="B143" s="5281"/>
      <c r="C143" s="5278"/>
      <c r="D143" s="3247" t="s">
        <v>2431</v>
      </c>
      <c r="E143" s="2447"/>
      <c r="F143" s="2448" t="s">
        <v>2432</v>
      </c>
      <c r="G143" s="2433" t="s">
        <v>16</v>
      </c>
      <c r="H143" s="2430"/>
      <c r="I143" s="2430"/>
      <c r="J143" s="2431"/>
      <c r="K143" s="4023">
        <v>1</v>
      </c>
      <c r="L143" s="3884"/>
      <c r="M143" s="2431"/>
      <c r="N143" s="2431"/>
      <c r="O143" s="2431"/>
      <c r="P143" s="3099"/>
    </row>
    <row r="144" spans="1:16" ht="22" hidden="1" customHeight="1" x14ac:dyDescent="0.35">
      <c r="A144" s="5246"/>
      <c r="B144" s="5281"/>
      <c r="C144" s="5278"/>
      <c r="D144" s="3248" t="s">
        <v>2433</v>
      </c>
      <c r="E144" s="2537"/>
      <c r="F144" s="2538" t="s">
        <v>2434</v>
      </c>
      <c r="G144" s="2539" t="s">
        <v>16</v>
      </c>
      <c r="H144" s="2536"/>
      <c r="I144" s="2536"/>
      <c r="J144" s="2537"/>
      <c r="K144" s="4042">
        <v>1</v>
      </c>
      <c r="L144" s="4089"/>
      <c r="M144" s="2537"/>
      <c r="N144" s="2537"/>
      <c r="O144" s="2537"/>
      <c r="P144" s="3121"/>
    </row>
    <row r="145" spans="1:16" ht="22" customHeight="1" x14ac:dyDescent="0.35">
      <c r="A145" s="5246"/>
      <c r="B145" s="5281"/>
      <c r="C145" s="5278"/>
      <c r="D145" s="3244" t="s">
        <v>2435</v>
      </c>
      <c r="E145" s="2528"/>
      <c r="F145" s="2529" t="s">
        <v>2436</v>
      </c>
      <c r="G145" s="2407" t="s">
        <v>16</v>
      </c>
      <c r="H145" s="2404"/>
      <c r="I145" s="2404"/>
      <c r="J145" s="2405"/>
      <c r="K145" s="4024">
        <v>1</v>
      </c>
      <c r="L145" s="3883"/>
      <c r="M145" s="2405"/>
      <c r="N145" s="2405"/>
      <c r="O145" s="2405"/>
      <c r="P145" s="3093"/>
    </row>
    <row r="146" spans="1:16" ht="22" customHeight="1" x14ac:dyDescent="0.35">
      <c r="A146" s="5246"/>
      <c r="B146" s="5281"/>
      <c r="C146" s="5278"/>
      <c r="D146" s="3244" t="s">
        <v>2437</v>
      </c>
      <c r="E146" s="2528"/>
      <c r="F146" s="2529" t="s">
        <v>2438</v>
      </c>
      <c r="G146" s="2407" t="s">
        <v>16</v>
      </c>
      <c r="H146" s="2404"/>
      <c r="I146" s="2404"/>
      <c r="J146" s="2405"/>
      <c r="K146" s="4024">
        <v>1</v>
      </c>
      <c r="L146" s="3883"/>
      <c r="M146" s="2405"/>
      <c r="N146" s="2405"/>
      <c r="O146" s="2405"/>
      <c r="P146" s="3093"/>
    </row>
    <row r="147" spans="1:16" ht="22" customHeight="1" x14ac:dyDescent="0.35">
      <c r="A147" s="5246"/>
      <c r="B147" s="5281"/>
      <c r="C147" s="5278"/>
      <c r="D147" s="3244" t="s">
        <v>2439</v>
      </c>
      <c r="E147" s="2528"/>
      <c r="F147" s="2529" t="s">
        <v>2440</v>
      </c>
      <c r="G147" s="2407" t="s">
        <v>16</v>
      </c>
      <c r="H147" s="2404"/>
      <c r="I147" s="2404"/>
      <c r="J147" s="2405"/>
      <c r="K147" s="4024">
        <v>1</v>
      </c>
      <c r="L147" s="3883"/>
      <c r="M147" s="2405"/>
      <c r="N147" s="2405"/>
      <c r="O147" s="2405"/>
      <c r="P147" s="3093"/>
    </row>
    <row r="148" spans="1:16" ht="22" customHeight="1" x14ac:dyDescent="0.35">
      <c r="A148" s="5246"/>
      <c r="B148" s="5281"/>
      <c r="C148" s="5278"/>
      <c r="D148" s="3244" t="s">
        <v>2441</v>
      </c>
      <c r="E148" s="2528"/>
      <c r="F148" s="2529" t="s">
        <v>2442</v>
      </c>
      <c r="G148" s="2407" t="s">
        <v>16</v>
      </c>
      <c r="H148" s="2404"/>
      <c r="I148" s="2404"/>
      <c r="J148" s="2405"/>
      <c r="K148" s="4024">
        <v>1</v>
      </c>
      <c r="L148" s="3883"/>
      <c r="M148" s="2405"/>
      <c r="N148" s="2405"/>
      <c r="O148" s="2405"/>
      <c r="P148" s="3093"/>
    </row>
    <row r="149" spans="1:16" ht="22" customHeight="1" x14ac:dyDescent="0.35">
      <c r="A149" s="5246"/>
      <c r="B149" s="5281"/>
      <c r="C149" s="5278"/>
      <c r="D149" s="3244" t="s">
        <v>2443</v>
      </c>
      <c r="E149" s="2528"/>
      <c r="F149" s="2529" t="s">
        <v>2444</v>
      </c>
      <c r="G149" s="2407" t="s">
        <v>16</v>
      </c>
      <c r="H149" s="2404"/>
      <c r="I149" s="2404"/>
      <c r="J149" s="2405"/>
      <c r="K149" s="4024">
        <v>1</v>
      </c>
      <c r="L149" s="3883"/>
      <c r="M149" s="2405"/>
      <c r="N149" s="2405"/>
      <c r="O149" s="2405"/>
      <c r="P149" s="3093"/>
    </row>
    <row r="150" spans="1:16" ht="22" customHeight="1" x14ac:dyDescent="0.35">
      <c r="A150" s="5246"/>
      <c r="B150" s="5281"/>
      <c r="C150" s="5278"/>
      <c r="D150" s="3244" t="s">
        <v>2445</v>
      </c>
      <c r="E150" s="2528"/>
      <c r="F150" s="2529" t="s">
        <v>2446</v>
      </c>
      <c r="G150" s="2407" t="s">
        <v>16</v>
      </c>
      <c r="H150" s="2404"/>
      <c r="I150" s="2404"/>
      <c r="J150" s="2405"/>
      <c r="K150" s="4024">
        <v>1</v>
      </c>
      <c r="L150" s="3883"/>
      <c r="M150" s="2405"/>
      <c r="N150" s="2405"/>
      <c r="O150" s="2405"/>
      <c r="P150" s="3093"/>
    </row>
    <row r="151" spans="1:16" ht="22" customHeight="1" x14ac:dyDescent="0.35">
      <c r="A151" s="5246"/>
      <c r="B151" s="5281"/>
      <c r="C151" s="5278"/>
      <c r="D151" s="3244" t="s">
        <v>2447</v>
      </c>
      <c r="E151" s="2528"/>
      <c r="F151" s="2529" t="s">
        <v>2448</v>
      </c>
      <c r="G151" s="2407" t="s">
        <v>16</v>
      </c>
      <c r="H151" s="2404"/>
      <c r="I151" s="2404"/>
      <c r="J151" s="2405"/>
      <c r="K151" s="4024">
        <v>1</v>
      </c>
      <c r="L151" s="3883"/>
      <c r="M151" s="2405"/>
      <c r="N151" s="2405"/>
      <c r="O151" s="2405"/>
      <c r="P151" s="3093"/>
    </row>
    <row r="152" spans="1:16" ht="22" customHeight="1" x14ac:dyDescent="0.35">
      <c r="A152" s="5246"/>
      <c r="B152" s="5281"/>
      <c r="C152" s="5278"/>
      <c r="D152" s="3244" t="s">
        <v>2449</v>
      </c>
      <c r="E152" s="2528"/>
      <c r="F152" s="2529" t="s">
        <v>2450</v>
      </c>
      <c r="G152" s="2711" t="s">
        <v>16</v>
      </c>
      <c r="H152" s="2527"/>
      <c r="I152" s="2527"/>
      <c r="J152" s="2528"/>
      <c r="K152" s="4024">
        <v>1</v>
      </c>
      <c r="L152" s="3904"/>
      <c r="M152" s="2528"/>
      <c r="N152" s="2528"/>
      <c r="O152" s="2528"/>
      <c r="P152" s="3305"/>
    </row>
    <row r="153" spans="1:16" ht="22" customHeight="1" x14ac:dyDescent="0.35">
      <c r="A153" s="5246"/>
      <c r="B153" s="5281"/>
      <c r="C153" s="5278"/>
      <c r="D153" s="3244" t="s">
        <v>2451</v>
      </c>
      <c r="E153" s="2528"/>
      <c r="F153" s="2529" t="s">
        <v>2452</v>
      </c>
      <c r="G153" s="2407" t="s">
        <v>16</v>
      </c>
      <c r="H153" s="2404"/>
      <c r="I153" s="2404"/>
      <c r="J153" s="2405"/>
      <c r="K153" s="4024">
        <v>1</v>
      </c>
      <c r="L153" s="3883"/>
      <c r="M153" s="2405"/>
      <c r="N153" s="2405"/>
      <c r="O153" s="2405"/>
      <c r="P153" s="3093"/>
    </row>
    <row r="154" spans="1:16" ht="22" customHeight="1" x14ac:dyDescent="0.35">
      <c r="A154" s="5246"/>
      <c r="B154" s="5281"/>
      <c r="C154" s="5278"/>
      <c r="D154" s="3244" t="s">
        <v>2453</v>
      </c>
      <c r="E154" s="2528"/>
      <c r="F154" s="2529" t="s">
        <v>2454</v>
      </c>
      <c r="G154" s="2407" t="s">
        <v>16</v>
      </c>
      <c r="H154" s="2404"/>
      <c r="I154" s="2404"/>
      <c r="J154" s="2405"/>
      <c r="K154" s="4024">
        <v>1</v>
      </c>
      <c r="L154" s="3883"/>
      <c r="M154" s="2405"/>
      <c r="N154" s="2405"/>
      <c r="O154" s="2405"/>
      <c r="P154" s="3093"/>
    </row>
    <row r="155" spans="1:16" ht="22" customHeight="1" x14ac:dyDescent="0.35">
      <c r="A155" s="5246"/>
      <c r="B155" s="5281"/>
      <c r="C155" s="5278"/>
      <c r="D155" s="3249"/>
      <c r="E155" s="2540"/>
      <c r="F155" s="2541" t="s">
        <v>2455</v>
      </c>
      <c r="G155" s="2424" t="s">
        <v>16</v>
      </c>
      <c r="H155" s="2421"/>
      <c r="I155" s="2533" t="str">
        <f>F143&amp;" + "&amp;F144&amp;" + "&amp;F145&amp;" + "&amp;F146&amp;" + "&amp;F147&amp;" + "&amp;F148&amp;" + "&amp;F149&amp;" + "&amp;F150&amp;" + "&amp;F151&amp;" + "&amp;F152&amp;" + "&amp;F153&amp;" + "&amp;F154</f>
        <v>986 + 981 + 127 + 991 + 345 + 992 + 987 + 989 + 138 + 181 + 344 + 993</v>
      </c>
      <c r="J155" s="2422"/>
      <c r="K155" s="4030">
        <v>1</v>
      </c>
      <c r="L155" s="3888"/>
      <c r="M155" s="2422"/>
      <c r="N155" s="2422"/>
      <c r="O155" s="2422"/>
      <c r="P155" s="3097"/>
    </row>
    <row r="156" spans="1:16" ht="22" customHeight="1" x14ac:dyDescent="0.35">
      <c r="A156" s="5246"/>
      <c r="B156" s="5281"/>
      <c r="C156" s="5284" t="s">
        <v>2456</v>
      </c>
      <c r="D156" s="3243" t="s">
        <v>2457</v>
      </c>
      <c r="E156" s="2542"/>
      <c r="F156" s="2531" t="s">
        <v>2458</v>
      </c>
      <c r="G156" s="2415" t="s">
        <v>16</v>
      </c>
      <c r="H156" s="2412"/>
      <c r="I156" s="2543"/>
      <c r="J156" s="2413"/>
      <c r="K156" s="4028">
        <v>1</v>
      </c>
      <c r="L156" s="3890"/>
      <c r="M156" s="2413"/>
      <c r="N156" s="2413"/>
      <c r="O156" s="2413"/>
      <c r="P156" s="3095"/>
    </row>
    <row r="157" spans="1:16" ht="22" customHeight="1" x14ac:dyDescent="0.35">
      <c r="A157" s="5246"/>
      <c r="B157" s="5281"/>
      <c r="C157" s="5278"/>
      <c r="D157" s="3244" t="s">
        <v>2459</v>
      </c>
      <c r="E157" s="2544"/>
      <c r="F157" s="2529" t="s">
        <v>2460</v>
      </c>
      <c r="G157" s="2407" t="s">
        <v>16</v>
      </c>
      <c r="H157" s="2404"/>
      <c r="I157" s="2545"/>
      <c r="J157" s="2405"/>
      <c r="K157" s="4024">
        <v>1</v>
      </c>
      <c r="L157" s="3883"/>
      <c r="M157" s="2405"/>
      <c r="N157" s="2405"/>
      <c r="O157" s="2405"/>
      <c r="P157" s="3093"/>
    </row>
    <row r="158" spans="1:16" ht="22" customHeight="1" x14ac:dyDescent="0.35">
      <c r="A158" s="5246"/>
      <c r="B158" s="5281"/>
      <c r="C158" s="5278"/>
      <c r="D158" s="3244" t="s">
        <v>2461</v>
      </c>
      <c r="E158" s="2544"/>
      <c r="F158" s="2529" t="s">
        <v>2462</v>
      </c>
      <c r="G158" s="2407" t="s">
        <v>16</v>
      </c>
      <c r="H158" s="2404"/>
      <c r="I158" s="2545"/>
      <c r="J158" s="2405"/>
      <c r="K158" s="4024">
        <v>1</v>
      </c>
      <c r="L158" s="3883"/>
      <c r="M158" s="2405"/>
      <c r="N158" s="2405"/>
      <c r="O158" s="2405"/>
      <c r="P158" s="3093"/>
    </row>
    <row r="159" spans="1:16" ht="22" customHeight="1" x14ac:dyDescent="0.35">
      <c r="A159" s="5246"/>
      <c r="B159" s="5281"/>
      <c r="C159" s="5278"/>
      <c r="D159" s="3244" t="s">
        <v>2463</v>
      </c>
      <c r="E159" s="2544"/>
      <c r="F159" s="2529" t="s">
        <v>2464</v>
      </c>
      <c r="G159" s="2407" t="s">
        <v>16</v>
      </c>
      <c r="H159" s="2404"/>
      <c r="I159" s="2545"/>
      <c r="J159" s="2405"/>
      <c r="K159" s="4024">
        <v>1</v>
      </c>
      <c r="L159" s="3883"/>
      <c r="M159" s="2405"/>
      <c r="N159" s="2405"/>
      <c r="O159" s="2405"/>
      <c r="P159" s="3093"/>
    </row>
    <row r="160" spans="1:16" ht="22" customHeight="1" x14ac:dyDescent="0.35">
      <c r="A160" s="5246"/>
      <c r="B160" s="5281"/>
      <c r="C160" s="5278"/>
      <c r="D160" s="3244" t="s">
        <v>2465</v>
      </c>
      <c r="E160" s="2544"/>
      <c r="F160" s="2529" t="s">
        <v>2466</v>
      </c>
      <c r="G160" s="2407" t="s">
        <v>16</v>
      </c>
      <c r="H160" s="2404"/>
      <c r="I160" s="2545"/>
      <c r="J160" s="2405"/>
      <c r="K160" s="4024">
        <v>1</v>
      </c>
      <c r="L160" s="3883"/>
      <c r="M160" s="2405"/>
      <c r="N160" s="2405"/>
      <c r="O160" s="2405"/>
      <c r="P160" s="3093"/>
    </row>
    <row r="161" spans="1:16" ht="22" customHeight="1" x14ac:dyDescent="0.35">
      <c r="A161" s="5246"/>
      <c r="B161" s="5281"/>
      <c r="C161" s="5278"/>
      <c r="D161" s="3244" t="s">
        <v>2467</v>
      </c>
      <c r="E161" s="2544"/>
      <c r="F161" s="2529" t="s">
        <v>2468</v>
      </c>
      <c r="G161" s="2407" t="s">
        <v>16</v>
      </c>
      <c r="H161" s="2404"/>
      <c r="I161" s="2545"/>
      <c r="J161" s="2405"/>
      <c r="K161" s="4024">
        <v>1</v>
      </c>
      <c r="L161" s="3883"/>
      <c r="M161" s="2405"/>
      <c r="N161" s="2405"/>
      <c r="O161" s="2405"/>
      <c r="P161" s="3093"/>
    </row>
    <row r="162" spans="1:16" ht="22" customHeight="1" x14ac:dyDescent="0.35">
      <c r="A162" s="5246"/>
      <c r="B162" s="5281"/>
      <c r="C162" s="5278"/>
      <c r="D162" s="3244" t="s">
        <v>2469</v>
      </c>
      <c r="E162" s="2544"/>
      <c r="F162" s="2529" t="s">
        <v>2470</v>
      </c>
      <c r="G162" s="2407" t="s">
        <v>16</v>
      </c>
      <c r="H162" s="2404"/>
      <c r="I162" s="2545"/>
      <c r="J162" s="2405"/>
      <c r="K162" s="4024">
        <v>1</v>
      </c>
      <c r="L162" s="3883"/>
      <c r="M162" s="2405"/>
      <c r="N162" s="2405"/>
      <c r="O162" s="2405"/>
      <c r="P162" s="3093"/>
    </row>
    <row r="163" spans="1:16" ht="22" customHeight="1" x14ac:dyDescent="0.35">
      <c r="A163" s="5246"/>
      <c r="B163" s="5281"/>
      <c r="C163" s="5278"/>
      <c r="D163" s="3244" t="s">
        <v>2471</v>
      </c>
      <c r="E163" s="2544"/>
      <c r="F163" s="2529" t="s">
        <v>2472</v>
      </c>
      <c r="G163" s="2407" t="s">
        <v>16</v>
      </c>
      <c r="H163" s="2404"/>
      <c r="I163" s="2545"/>
      <c r="J163" s="2405"/>
      <c r="K163" s="4024">
        <v>1</v>
      </c>
      <c r="L163" s="3883"/>
      <c r="M163" s="2405"/>
      <c r="N163" s="2405"/>
      <c r="O163" s="2405"/>
      <c r="P163" s="3093"/>
    </row>
    <row r="164" spans="1:16" ht="22" customHeight="1" x14ac:dyDescent="0.35">
      <c r="A164" s="5246"/>
      <c r="B164" s="5281"/>
      <c r="C164" s="5278"/>
      <c r="D164" s="3244" t="s">
        <v>2473</v>
      </c>
      <c r="E164" s="2544"/>
      <c r="F164" s="2529" t="s">
        <v>2474</v>
      </c>
      <c r="G164" s="2407" t="s">
        <v>16</v>
      </c>
      <c r="H164" s="2404"/>
      <c r="I164" s="2545"/>
      <c r="J164" s="2405"/>
      <c r="K164" s="4024">
        <v>1</v>
      </c>
      <c r="L164" s="3883"/>
      <c r="M164" s="2405"/>
      <c r="N164" s="2405"/>
      <c r="O164" s="2405"/>
      <c r="P164" s="3093"/>
    </row>
    <row r="165" spans="1:16" ht="22" customHeight="1" thickBot="1" x14ac:dyDescent="0.4">
      <c r="A165" s="5246"/>
      <c r="B165" s="5282"/>
      <c r="C165" s="5279"/>
      <c r="D165" s="3245"/>
      <c r="E165" s="2546"/>
      <c r="F165" s="2547" t="s">
        <v>2475</v>
      </c>
      <c r="G165" s="2482" t="s">
        <v>16</v>
      </c>
      <c r="H165" s="2479"/>
      <c r="I165" s="2546" t="str">
        <f>F156&amp;" + "&amp;F157&amp;" + "&amp;F158&amp;" + "&amp;F159&amp;" + "&amp;F160&amp;" + "&amp;F161&amp;" + "&amp;F162&amp;" + "&amp;F163&amp;" + "&amp;F164</f>
        <v>346 + 655 + 643 + 645 + 647 + 648 + 641 + 990 + 649</v>
      </c>
      <c r="J165" s="2480"/>
      <c r="K165" s="4037">
        <v>1</v>
      </c>
      <c r="L165" s="4081"/>
      <c r="M165" s="2480"/>
      <c r="N165" s="2480"/>
      <c r="O165" s="2480"/>
      <c r="P165" s="3110"/>
    </row>
    <row r="166" spans="1:16" ht="22" customHeight="1" x14ac:dyDescent="0.35">
      <c r="A166" s="5243"/>
      <c r="B166" s="5315" t="s">
        <v>2476</v>
      </c>
      <c r="C166" s="5316"/>
      <c r="D166" s="5292" t="s">
        <v>2477</v>
      </c>
      <c r="E166" s="2548" t="s">
        <v>2478</v>
      </c>
      <c r="F166" s="2549" t="s">
        <v>2479</v>
      </c>
      <c r="G166" s="2550" t="s">
        <v>16</v>
      </c>
      <c r="H166" s="2551"/>
      <c r="I166" s="2548"/>
      <c r="J166" s="2552"/>
      <c r="K166" s="4038">
        <v>1</v>
      </c>
      <c r="L166" s="4090"/>
      <c r="M166" s="2552"/>
      <c r="N166" s="2552"/>
      <c r="O166" s="2552"/>
      <c r="P166" s="3122"/>
    </row>
    <row r="167" spans="1:16" ht="22" customHeight="1" thickBot="1" x14ac:dyDescent="0.4">
      <c r="A167" s="5243"/>
      <c r="B167" s="5299"/>
      <c r="C167" s="5300"/>
      <c r="D167" s="5293"/>
      <c r="E167" s="2553" t="s">
        <v>2480</v>
      </c>
      <c r="F167" s="2522" t="s">
        <v>2481</v>
      </c>
      <c r="G167" s="2523" t="s">
        <v>16</v>
      </c>
      <c r="H167" s="2524"/>
      <c r="I167" s="2553"/>
      <c r="J167" s="2521"/>
      <c r="K167" s="4025">
        <v>1</v>
      </c>
      <c r="L167" s="4088"/>
      <c r="M167" s="2521"/>
      <c r="N167" s="2521"/>
      <c r="O167" s="2521"/>
      <c r="P167" s="3120"/>
    </row>
    <row r="168" spans="1:16" ht="22" customHeight="1" thickTop="1" x14ac:dyDescent="0.35">
      <c r="A168" s="5243"/>
      <c r="B168" s="5243" t="s">
        <v>2482</v>
      </c>
      <c r="C168" s="5294"/>
      <c r="D168" s="2543" t="s">
        <v>2483</v>
      </c>
      <c r="E168" s="2543"/>
      <c r="F168" s="2432" t="s">
        <v>2484</v>
      </c>
      <c r="G168" s="2433" t="s">
        <v>16</v>
      </c>
      <c r="H168" s="2430"/>
      <c r="I168" s="2543"/>
      <c r="J168" s="2431"/>
      <c r="K168" s="4023">
        <v>1</v>
      </c>
      <c r="L168" s="3884"/>
      <c r="M168" s="2431"/>
      <c r="N168" s="2431"/>
      <c r="O168" s="2431"/>
      <c r="P168" s="3099"/>
    </row>
    <row r="169" spans="1:16" ht="22" customHeight="1" thickBot="1" x14ac:dyDescent="0.4">
      <c r="A169" s="5243"/>
      <c r="B169" s="5295"/>
      <c r="C169" s="5296"/>
      <c r="D169" s="2554" t="s">
        <v>2485</v>
      </c>
      <c r="E169" s="2554"/>
      <c r="F169" s="2555" t="s">
        <v>2486</v>
      </c>
      <c r="G169" s="2556" t="s">
        <v>16</v>
      </c>
      <c r="H169" s="2557"/>
      <c r="I169" s="2554"/>
      <c r="J169" s="2558"/>
      <c r="K169" s="4043">
        <v>1</v>
      </c>
      <c r="L169" s="3886"/>
      <c r="M169" s="2558"/>
      <c r="N169" s="2558"/>
      <c r="O169" s="2558"/>
      <c r="P169" s="3123"/>
    </row>
    <row r="170" spans="1:16" ht="22" customHeight="1" x14ac:dyDescent="0.35">
      <c r="A170" s="5243"/>
      <c r="B170" s="5297" t="s">
        <v>2487</v>
      </c>
      <c r="C170" s="5298"/>
      <c r="D170" s="5292" t="s">
        <v>2488</v>
      </c>
      <c r="E170" s="2548" t="s">
        <v>2478</v>
      </c>
      <c r="F170" s="2549" t="s">
        <v>2489</v>
      </c>
      <c r="G170" s="2550" t="s">
        <v>16</v>
      </c>
      <c r="H170" s="2551"/>
      <c r="I170" s="2548"/>
      <c r="J170" s="2552"/>
      <c r="K170" s="4038">
        <v>1</v>
      </c>
      <c r="L170" s="4090"/>
      <c r="M170" s="2552"/>
      <c r="N170" s="2552"/>
      <c r="O170" s="2552"/>
      <c r="P170" s="3122"/>
    </row>
    <row r="171" spans="1:16" ht="22" customHeight="1" thickBot="1" x14ac:dyDescent="0.4">
      <c r="A171" s="3063"/>
      <c r="B171" s="5299"/>
      <c r="C171" s="5300"/>
      <c r="D171" s="5293"/>
      <c r="E171" s="2553" t="s">
        <v>2480</v>
      </c>
      <c r="F171" s="2522" t="s">
        <v>2490</v>
      </c>
      <c r="G171" s="2523" t="s">
        <v>16</v>
      </c>
      <c r="H171" s="2524"/>
      <c r="I171" s="2553"/>
      <c r="J171" s="2521"/>
      <c r="K171" s="4025">
        <v>1</v>
      </c>
      <c r="L171" s="4088"/>
      <c r="M171" s="2521"/>
      <c r="N171" s="2521"/>
      <c r="O171" s="2521"/>
      <c r="P171" s="3120"/>
    </row>
    <row r="172" spans="1:16" ht="22" customHeight="1" thickTop="1" x14ac:dyDescent="0.35">
      <c r="A172" s="5301" t="s">
        <v>1096</v>
      </c>
      <c r="B172" s="5304" t="s">
        <v>2491</v>
      </c>
      <c r="C172" s="5307" t="s">
        <v>2492</v>
      </c>
      <c r="D172" s="5310" t="s">
        <v>1276</v>
      </c>
      <c r="E172" s="2560" t="s">
        <v>2493</v>
      </c>
      <c r="F172" s="2561">
        <v>400</v>
      </c>
      <c r="G172" s="2562" t="s">
        <v>16</v>
      </c>
      <c r="H172" s="2563"/>
      <c r="I172" s="2560"/>
      <c r="J172" s="2564"/>
      <c r="K172" s="3936">
        <v>1</v>
      </c>
      <c r="L172" s="4091"/>
      <c r="M172" s="2564"/>
      <c r="N172" s="2564"/>
      <c r="O172" s="2564"/>
      <c r="P172" s="3124"/>
    </row>
    <row r="173" spans="1:16" ht="22" customHeight="1" x14ac:dyDescent="0.35">
      <c r="A173" s="5302"/>
      <c r="B173" s="5305"/>
      <c r="C173" s="5308"/>
      <c r="D173" s="5311"/>
      <c r="E173" s="2565" t="s">
        <v>2494</v>
      </c>
      <c r="F173" s="2566">
        <v>402</v>
      </c>
      <c r="G173" s="2567" t="s">
        <v>16</v>
      </c>
      <c r="H173" s="2568"/>
      <c r="I173" s="2569"/>
      <c r="J173" s="2565"/>
      <c r="K173" s="3962">
        <v>1</v>
      </c>
      <c r="L173" s="4092"/>
      <c r="M173" s="2565"/>
      <c r="N173" s="2565"/>
      <c r="O173" s="2565"/>
      <c r="P173" s="3125"/>
    </row>
    <row r="174" spans="1:16" ht="22" customHeight="1" x14ac:dyDescent="0.35">
      <c r="A174" s="5302"/>
      <c r="B174" s="5305"/>
      <c r="C174" s="5308"/>
      <c r="D174" s="5311"/>
      <c r="E174" s="2570" t="s">
        <v>2495</v>
      </c>
      <c r="F174" s="2571">
        <v>404</v>
      </c>
      <c r="G174" s="2572" t="s">
        <v>16</v>
      </c>
      <c r="H174" s="2573"/>
      <c r="I174" s="2574"/>
      <c r="J174" s="2570"/>
      <c r="K174" s="3958">
        <v>1</v>
      </c>
      <c r="L174" s="4093"/>
      <c r="M174" s="2570"/>
      <c r="N174" s="2570"/>
      <c r="O174" s="2570"/>
      <c r="P174" s="3126"/>
    </row>
    <row r="175" spans="1:16" ht="22" customHeight="1" x14ac:dyDescent="0.35">
      <c r="A175" s="5302"/>
      <c r="B175" s="5305"/>
      <c r="C175" s="5308"/>
      <c r="D175" s="5311"/>
      <c r="E175" s="2575" t="s">
        <v>2496</v>
      </c>
      <c r="F175" s="2576">
        <v>406</v>
      </c>
      <c r="G175" s="2577" t="s">
        <v>16</v>
      </c>
      <c r="H175" s="2578"/>
      <c r="I175" s="2575" t="str">
        <f>F172&amp;" + "&amp;F173&amp;" - "&amp;F174</f>
        <v>400 + 402 - 404</v>
      </c>
      <c r="J175" s="2579"/>
      <c r="K175" s="3966">
        <v>1</v>
      </c>
      <c r="L175" s="3299"/>
      <c r="M175" s="2579"/>
      <c r="N175" s="2579"/>
      <c r="O175" s="2579"/>
      <c r="P175" s="3127"/>
    </row>
    <row r="176" spans="1:16" ht="22" customHeight="1" thickBot="1" x14ac:dyDescent="0.4">
      <c r="A176" s="5302"/>
      <c r="B176" s="5305"/>
      <c r="C176" s="5308"/>
      <c r="D176" s="5312"/>
      <c r="E176" s="2580" t="s">
        <v>2497</v>
      </c>
      <c r="F176" s="2581" t="s">
        <v>2498</v>
      </c>
      <c r="G176" s="2582" t="s">
        <v>16</v>
      </c>
      <c r="H176" s="2583"/>
      <c r="I176" s="2580"/>
      <c r="J176" s="2584"/>
      <c r="K176" s="3970">
        <v>1</v>
      </c>
      <c r="L176" s="3709"/>
      <c r="M176" s="2584"/>
      <c r="N176" s="2584"/>
      <c r="O176" s="2584"/>
      <c r="P176" s="3128"/>
    </row>
    <row r="177" spans="1:16" ht="22" customHeight="1" x14ac:dyDescent="0.35">
      <c r="A177" s="5302"/>
      <c r="B177" s="5305"/>
      <c r="C177" s="5308"/>
      <c r="D177" s="5313" t="s">
        <v>2106</v>
      </c>
      <c r="E177" s="2585" t="s">
        <v>2493</v>
      </c>
      <c r="F177" s="2586">
        <v>410</v>
      </c>
      <c r="G177" s="2587" t="s">
        <v>16</v>
      </c>
      <c r="H177" s="2588"/>
      <c r="I177" s="2585"/>
      <c r="J177" s="2589"/>
      <c r="K177" s="3940">
        <v>1</v>
      </c>
      <c r="L177" s="3200"/>
      <c r="M177" s="2589"/>
      <c r="N177" s="2589"/>
      <c r="O177" s="2589"/>
      <c r="P177" s="3129"/>
    </row>
    <row r="178" spans="1:16" ht="22" customHeight="1" x14ac:dyDescent="0.35">
      <c r="A178" s="5302"/>
      <c r="B178" s="5305"/>
      <c r="C178" s="5308"/>
      <c r="D178" s="5311"/>
      <c r="E178" s="2569" t="s">
        <v>2494</v>
      </c>
      <c r="F178" s="2566">
        <v>412</v>
      </c>
      <c r="G178" s="2567" t="s">
        <v>16</v>
      </c>
      <c r="H178" s="2568"/>
      <c r="I178" s="2569"/>
      <c r="J178" s="2565"/>
      <c r="K178" s="3962">
        <v>1</v>
      </c>
      <c r="L178" s="4092"/>
      <c r="M178" s="2565"/>
      <c r="N178" s="2565"/>
      <c r="O178" s="2565"/>
      <c r="P178" s="3125"/>
    </row>
    <row r="179" spans="1:16" ht="22" customHeight="1" x14ac:dyDescent="0.35">
      <c r="A179" s="5302"/>
      <c r="B179" s="5305"/>
      <c r="C179" s="5308"/>
      <c r="D179" s="5311"/>
      <c r="E179" s="2574" t="s">
        <v>2495</v>
      </c>
      <c r="F179" s="2571">
        <v>414</v>
      </c>
      <c r="G179" s="2572" t="s">
        <v>16</v>
      </c>
      <c r="H179" s="2573"/>
      <c r="I179" s="2574"/>
      <c r="J179" s="2570"/>
      <c r="K179" s="3958">
        <v>1</v>
      </c>
      <c r="L179" s="4093"/>
      <c r="M179" s="2570"/>
      <c r="N179" s="2570"/>
      <c r="O179" s="2570"/>
      <c r="P179" s="3126"/>
    </row>
    <row r="180" spans="1:16" ht="22" customHeight="1" x14ac:dyDescent="0.35">
      <c r="A180" s="5302"/>
      <c r="B180" s="5305"/>
      <c r="C180" s="5308"/>
      <c r="D180" s="5311"/>
      <c r="E180" s="2575" t="s">
        <v>2496</v>
      </c>
      <c r="F180" s="2576">
        <v>416</v>
      </c>
      <c r="G180" s="2577" t="s">
        <v>16</v>
      </c>
      <c r="H180" s="2578"/>
      <c r="I180" s="2575" t="str">
        <f>F177&amp;" + "&amp;F178&amp;" - "&amp;F179</f>
        <v>410 + 412 - 414</v>
      </c>
      <c r="J180" s="2579"/>
      <c r="K180" s="3966">
        <v>1</v>
      </c>
      <c r="L180" s="3299"/>
      <c r="M180" s="2579"/>
      <c r="N180" s="2579"/>
      <c r="O180" s="2579"/>
      <c r="P180" s="3127"/>
    </row>
    <row r="181" spans="1:16" ht="22" customHeight="1" thickBot="1" x14ac:dyDescent="0.4">
      <c r="A181" s="5302"/>
      <c r="B181" s="5305"/>
      <c r="C181" s="5309"/>
      <c r="D181" s="5314"/>
      <c r="E181" s="2590" t="s">
        <v>2497</v>
      </c>
      <c r="F181" s="2591" t="s">
        <v>2499</v>
      </c>
      <c r="G181" s="2592" t="s">
        <v>16</v>
      </c>
      <c r="H181" s="2593"/>
      <c r="I181" s="2590"/>
      <c r="J181" s="2594"/>
      <c r="K181" s="3954">
        <v>1</v>
      </c>
      <c r="L181" s="3996"/>
      <c r="M181" s="2594"/>
      <c r="N181" s="2594"/>
      <c r="O181" s="2594"/>
      <c r="P181" s="3130"/>
    </row>
    <row r="182" spans="1:16" ht="22" customHeight="1" thickTop="1" x14ac:dyDescent="0.35">
      <c r="A182" s="5302"/>
      <c r="B182" s="5305"/>
      <c r="C182" s="5307" t="s">
        <v>2500</v>
      </c>
      <c r="D182" s="5310" t="s">
        <v>735</v>
      </c>
      <c r="E182" s="2560" t="s">
        <v>2493</v>
      </c>
      <c r="F182" s="2561">
        <v>420</v>
      </c>
      <c r="G182" s="2562" t="s">
        <v>16</v>
      </c>
      <c r="H182" s="2563"/>
      <c r="I182" s="2560"/>
      <c r="J182" s="2564"/>
      <c r="K182" s="3936">
        <v>1</v>
      </c>
      <c r="L182" s="4091"/>
      <c r="M182" s="2564"/>
      <c r="N182" s="2564"/>
      <c r="O182" s="2564"/>
      <c r="P182" s="3124"/>
    </row>
    <row r="183" spans="1:16" ht="22" customHeight="1" x14ac:dyDescent="0.35">
      <c r="A183" s="5302"/>
      <c r="B183" s="5305"/>
      <c r="C183" s="5308"/>
      <c r="D183" s="5311"/>
      <c r="E183" s="2569" t="s">
        <v>2494</v>
      </c>
      <c r="F183" s="2566">
        <v>422</v>
      </c>
      <c r="G183" s="2567" t="s">
        <v>16</v>
      </c>
      <c r="H183" s="2568"/>
      <c r="I183" s="2569"/>
      <c r="J183" s="2565"/>
      <c r="K183" s="3962">
        <v>1</v>
      </c>
      <c r="L183" s="4092"/>
      <c r="M183" s="2565"/>
      <c r="N183" s="2565"/>
      <c r="O183" s="2565"/>
      <c r="P183" s="3125"/>
    </row>
    <row r="184" spans="1:16" ht="22" customHeight="1" x14ac:dyDescent="0.35">
      <c r="A184" s="5302"/>
      <c r="B184" s="5305"/>
      <c r="C184" s="5308"/>
      <c r="D184" s="5311"/>
      <c r="E184" s="2574" t="s">
        <v>2495</v>
      </c>
      <c r="F184" s="2571">
        <v>424</v>
      </c>
      <c r="G184" s="2572" t="s">
        <v>16</v>
      </c>
      <c r="H184" s="2573"/>
      <c r="I184" s="2574"/>
      <c r="J184" s="2570"/>
      <c r="K184" s="3958">
        <v>1</v>
      </c>
      <c r="L184" s="4093"/>
      <c r="M184" s="2570"/>
      <c r="N184" s="2570"/>
      <c r="O184" s="2570"/>
      <c r="P184" s="3126"/>
    </row>
    <row r="185" spans="1:16" ht="22" customHeight="1" x14ac:dyDescent="0.35">
      <c r="A185" s="5302"/>
      <c r="B185" s="5305"/>
      <c r="C185" s="5308"/>
      <c r="D185" s="5311"/>
      <c r="E185" s="2575" t="s">
        <v>2496</v>
      </c>
      <c r="F185" s="2576">
        <v>426</v>
      </c>
      <c r="G185" s="2577" t="s">
        <v>16</v>
      </c>
      <c r="H185" s="2578"/>
      <c r="I185" s="2575" t="str">
        <f>F182&amp;" + "&amp;F183&amp;" - "&amp;F184</f>
        <v>420 + 422 - 424</v>
      </c>
      <c r="J185" s="2579"/>
      <c r="K185" s="3966">
        <v>1</v>
      </c>
      <c r="L185" s="3299"/>
      <c r="M185" s="2579"/>
      <c r="N185" s="2579"/>
      <c r="O185" s="2579"/>
      <c r="P185" s="3127"/>
    </row>
    <row r="186" spans="1:16" ht="22" customHeight="1" thickBot="1" x14ac:dyDescent="0.4">
      <c r="A186" s="5302"/>
      <c r="B186" s="5305"/>
      <c r="C186" s="5308"/>
      <c r="D186" s="5312"/>
      <c r="E186" s="2580" t="s">
        <v>2497</v>
      </c>
      <c r="F186" s="2581" t="s">
        <v>2501</v>
      </c>
      <c r="G186" s="2582" t="s">
        <v>16</v>
      </c>
      <c r="H186" s="2583"/>
      <c r="I186" s="2580"/>
      <c r="J186" s="2584"/>
      <c r="K186" s="3970">
        <v>1</v>
      </c>
      <c r="L186" s="3709"/>
      <c r="M186" s="2584"/>
      <c r="N186" s="2584"/>
      <c r="O186" s="2584"/>
      <c r="P186" s="3128"/>
    </row>
    <row r="187" spans="1:16" ht="22" customHeight="1" x14ac:dyDescent="0.35">
      <c r="A187" s="5302"/>
      <c r="B187" s="5305"/>
      <c r="C187" s="5308"/>
      <c r="D187" s="5313" t="s">
        <v>737</v>
      </c>
      <c r="E187" s="2585" t="s">
        <v>2493</v>
      </c>
      <c r="F187" s="2586">
        <v>430</v>
      </c>
      <c r="G187" s="2587" t="s">
        <v>16</v>
      </c>
      <c r="H187" s="2588"/>
      <c r="I187" s="2585"/>
      <c r="J187" s="2589"/>
      <c r="K187" s="3940">
        <v>1</v>
      </c>
      <c r="L187" s="3200"/>
      <c r="M187" s="2589"/>
      <c r="N187" s="2589"/>
      <c r="O187" s="2589"/>
      <c r="P187" s="3129"/>
    </row>
    <row r="188" spans="1:16" ht="22" customHeight="1" x14ac:dyDescent="0.35">
      <c r="A188" s="5302"/>
      <c r="B188" s="5305"/>
      <c r="C188" s="5308"/>
      <c r="D188" s="5311"/>
      <c r="E188" s="2569" t="s">
        <v>2494</v>
      </c>
      <c r="F188" s="2566">
        <v>432</v>
      </c>
      <c r="G188" s="2567" t="s">
        <v>16</v>
      </c>
      <c r="H188" s="2568"/>
      <c r="I188" s="2569"/>
      <c r="J188" s="2565"/>
      <c r="K188" s="3962">
        <v>1</v>
      </c>
      <c r="L188" s="4092"/>
      <c r="M188" s="2565"/>
      <c r="N188" s="2565"/>
      <c r="O188" s="2565"/>
      <c r="P188" s="3125"/>
    </row>
    <row r="189" spans="1:16" ht="22" customHeight="1" x14ac:dyDescent="0.35">
      <c r="A189" s="5302"/>
      <c r="B189" s="5305"/>
      <c r="C189" s="5308"/>
      <c r="D189" s="5311"/>
      <c r="E189" s="2574" t="s">
        <v>2495</v>
      </c>
      <c r="F189" s="2571">
        <v>434</v>
      </c>
      <c r="G189" s="2572" t="s">
        <v>16</v>
      </c>
      <c r="H189" s="2573"/>
      <c r="I189" s="2574"/>
      <c r="J189" s="2570"/>
      <c r="K189" s="3958">
        <v>1</v>
      </c>
      <c r="L189" s="4093"/>
      <c r="M189" s="2570"/>
      <c r="N189" s="2570"/>
      <c r="O189" s="2570"/>
      <c r="P189" s="3126"/>
    </row>
    <row r="190" spans="1:16" ht="22" customHeight="1" x14ac:dyDescent="0.35">
      <c r="A190" s="5302"/>
      <c r="B190" s="5305"/>
      <c r="C190" s="5308"/>
      <c r="D190" s="5311"/>
      <c r="E190" s="2575" t="s">
        <v>2496</v>
      </c>
      <c r="F190" s="2576">
        <v>436</v>
      </c>
      <c r="G190" s="2577" t="s">
        <v>16</v>
      </c>
      <c r="H190" s="2578"/>
      <c r="I190" s="2575" t="str">
        <f>F187&amp;" + "&amp;F188&amp;" - "&amp;F189</f>
        <v>430 + 432 - 434</v>
      </c>
      <c r="J190" s="2579"/>
      <c r="K190" s="3966">
        <v>1</v>
      </c>
      <c r="L190" s="3299"/>
      <c r="M190" s="2579"/>
      <c r="N190" s="2579"/>
      <c r="O190" s="2579"/>
      <c r="P190" s="3127"/>
    </row>
    <row r="191" spans="1:16" ht="22" customHeight="1" thickBot="1" x14ac:dyDescent="0.4">
      <c r="A191" s="5302"/>
      <c r="B191" s="5305"/>
      <c r="C191" s="5308"/>
      <c r="D191" s="5312"/>
      <c r="E191" s="2580" t="s">
        <v>2497</v>
      </c>
      <c r="F191" s="2581" t="s">
        <v>2502</v>
      </c>
      <c r="G191" s="2582" t="s">
        <v>16</v>
      </c>
      <c r="H191" s="2583"/>
      <c r="I191" s="2580"/>
      <c r="J191" s="2584"/>
      <c r="K191" s="3970">
        <v>1</v>
      </c>
      <c r="L191" s="3709"/>
      <c r="M191" s="2584"/>
      <c r="N191" s="2584"/>
      <c r="O191" s="2584"/>
      <c r="P191" s="3128"/>
    </row>
    <row r="192" spans="1:16" ht="22" customHeight="1" x14ac:dyDescent="0.35">
      <c r="A192" s="5302"/>
      <c r="B192" s="5305"/>
      <c r="C192" s="5308"/>
      <c r="D192" s="5313" t="s">
        <v>2503</v>
      </c>
      <c r="E192" s="2585" t="s">
        <v>2493</v>
      </c>
      <c r="F192" s="2586">
        <v>440</v>
      </c>
      <c r="G192" s="2587" t="s">
        <v>16</v>
      </c>
      <c r="H192" s="2588"/>
      <c r="I192" s="2585"/>
      <c r="J192" s="2589"/>
      <c r="K192" s="3940">
        <v>1</v>
      </c>
      <c r="L192" s="3200"/>
      <c r="M192" s="2589"/>
      <c r="N192" s="2589"/>
      <c r="O192" s="2589"/>
      <c r="P192" s="3129"/>
    </row>
    <row r="193" spans="1:16" ht="22" customHeight="1" x14ac:dyDescent="0.35">
      <c r="A193" s="5302"/>
      <c r="B193" s="5305"/>
      <c r="C193" s="5308"/>
      <c r="D193" s="5311"/>
      <c r="E193" s="2569" t="s">
        <v>2494</v>
      </c>
      <c r="F193" s="2566">
        <v>442</v>
      </c>
      <c r="G193" s="2567" t="s">
        <v>16</v>
      </c>
      <c r="H193" s="2568"/>
      <c r="I193" s="2569"/>
      <c r="J193" s="2565"/>
      <c r="K193" s="3962">
        <v>1</v>
      </c>
      <c r="L193" s="4092"/>
      <c r="M193" s="2565"/>
      <c r="N193" s="2565"/>
      <c r="O193" s="2565"/>
      <c r="P193" s="3125"/>
    </row>
    <row r="194" spans="1:16" ht="22" customHeight="1" x14ac:dyDescent="0.35">
      <c r="A194" s="5302"/>
      <c r="B194" s="5305"/>
      <c r="C194" s="5308"/>
      <c r="D194" s="5311"/>
      <c r="E194" s="2574" t="s">
        <v>2495</v>
      </c>
      <c r="F194" s="2571">
        <v>444</v>
      </c>
      <c r="G194" s="2572" t="s">
        <v>16</v>
      </c>
      <c r="H194" s="2573"/>
      <c r="I194" s="2574"/>
      <c r="J194" s="2570"/>
      <c r="K194" s="3958">
        <v>1</v>
      </c>
      <c r="L194" s="4093"/>
      <c r="M194" s="2570"/>
      <c r="N194" s="2570"/>
      <c r="O194" s="2570"/>
      <c r="P194" s="3126"/>
    </row>
    <row r="195" spans="1:16" ht="22" customHeight="1" x14ac:dyDescent="0.35">
      <c r="A195" s="5302"/>
      <c r="B195" s="5305"/>
      <c r="C195" s="5308"/>
      <c r="D195" s="5311"/>
      <c r="E195" s="2575" t="s">
        <v>2496</v>
      </c>
      <c r="F195" s="2576">
        <v>446</v>
      </c>
      <c r="G195" s="2577" t="s">
        <v>16</v>
      </c>
      <c r="H195" s="2578"/>
      <c r="I195" s="2575" t="str">
        <f>F192&amp;" + "&amp;F193&amp;" - "&amp;F194</f>
        <v>440 + 442 - 444</v>
      </c>
      <c r="J195" s="2579"/>
      <c r="K195" s="3966">
        <v>1</v>
      </c>
      <c r="L195" s="3299"/>
      <c r="M195" s="2579"/>
      <c r="N195" s="2579"/>
      <c r="O195" s="2579"/>
      <c r="P195" s="3127"/>
    </row>
    <row r="196" spans="1:16" ht="22" customHeight="1" thickBot="1" x14ac:dyDescent="0.4">
      <c r="A196" s="5302"/>
      <c r="B196" s="5305"/>
      <c r="C196" s="5308"/>
      <c r="D196" s="5312"/>
      <c r="E196" s="2580" t="s">
        <v>2497</v>
      </c>
      <c r="F196" s="2581" t="s">
        <v>2504</v>
      </c>
      <c r="G196" s="2582" t="s">
        <v>16</v>
      </c>
      <c r="H196" s="2583"/>
      <c r="I196" s="2580"/>
      <c r="J196" s="2584"/>
      <c r="K196" s="3970">
        <v>1</v>
      </c>
      <c r="L196" s="3709"/>
      <c r="M196" s="2584"/>
      <c r="N196" s="2584"/>
      <c r="O196" s="2584"/>
      <c r="P196" s="3128"/>
    </row>
    <row r="197" spans="1:16" ht="22" customHeight="1" x14ac:dyDescent="0.35">
      <c r="A197" s="5302"/>
      <c r="B197" s="5305"/>
      <c r="C197" s="5308"/>
      <c r="D197" s="5313" t="s">
        <v>2505</v>
      </c>
      <c r="E197" s="2585" t="s">
        <v>2493</v>
      </c>
      <c r="F197" s="2586">
        <v>450</v>
      </c>
      <c r="G197" s="2587" t="s">
        <v>16</v>
      </c>
      <c r="H197" s="2588"/>
      <c r="I197" s="2585"/>
      <c r="J197" s="2589"/>
      <c r="K197" s="3940">
        <v>1</v>
      </c>
      <c r="L197" s="3200"/>
      <c r="M197" s="2589"/>
      <c r="N197" s="2589"/>
      <c r="O197" s="2589"/>
      <c r="P197" s="3129"/>
    </row>
    <row r="198" spans="1:16" ht="22" customHeight="1" x14ac:dyDescent="0.35">
      <c r="A198" s="5302"/>
      <c r="B198" s="5305"/>
      <c r="C198" s="5308"/>
      <c r="D198" s="5311"/>
      <c r="E198" s="2569" t="s">
        <v>2494</v>
      </c>
      <c r="F198" s="2566">
        <v>452</v>
      </c>
      <c r="G198" s="2567" t="s">
        <v>16</v>
      </c>
      <c r="H198" s="2568"/>
      <c r="I198" s="2569"/>
      <c r="J198" s="2565"/>
      <c r="K198" s="3962">
        <v>1</v>
      </c>
      <c r="L198" s="4092"/>
      <c r="M198" s="2565"/>
      <c r="N198" s="2565"/>
      <c r="O198" s="2565"/>
      <c r="P198" s="3125"/>
    </row>
    <row r="199" spans="1:16" ht="22" customHeight="1" x14ac:dyDescent="0.35">
      <c r="A199" s="5302"/>
      <c r="B199" s="5305"/>
      <c r="C199" s="5308"/>
      <c r="D199" s="5311"/>
      <c r="E199" s="2574" t="s">
        <v>2495</v>
      </c>
      <c r="F199" s="2571">
        <v>454</v>
      </c>
      <c r="G199" s="2572" t="s">
        <v>16</v>
      </c>
      <c r="H199" s="2573"/>
      <c r="I199" s="2574"/>
      <c r="J199" s="2570"/>
      <c r="K199" s="3958">
        <v>1</v>
      </c>
      <c r="L199" s="4093"/>
      <c r="M199" s="2570"/>
      <c r="N199" s="2570"/>
      <c r="O199" s="2570"/>
      <c r="P199" s="3126"/>
    </row>
    <row r="200" spans="1:16" ht="22" customHeight="1" x14ac:dyDescent="0.35">
      <c r="A200" s="5302"/>
      <c r="B200" s="5305"/>
      <c r="C200" s="5308"/>
      <c r="D200" s="5311"/>
      <c r="E200" s="2575" t="s">
        <v>2496</v>
      </c>
      <c r="F200" s="2576">
        <v>456</v>
      </c>
      <c r="G200" s="2577" t="s">
        <v>16</v>
      </c>
      <c r="H200" s="2578"/>
      <c r="I200" s="2575" t="str">
        <f>F197&amp;" + "&amp;F198&amp;" - "&amp;F199</f>
        <v>450 + 452 - 454</v>
      </c>
      <c r="J200" s="2579"/>
      <c r="K200" s="3966">
        <v>1</v>
      </c>
      <c r="L200" s="3299"/>
      <c r="M200" s="2579"/>
      <c r="N200" s="2579"/>
      <c r="O200" s="2579"/>
      <c r="P200" s="3127"/>
    </row>
    <row r="201" spans="1:16" ht="22" customHeight="1" thickBot="1" x14ac:dyDescent="0.4">
      <c r="A201" s="5302"/>
      <c r="B201" s="5305"/>
      <c r="C201" s="5308"/>
      <c r="D201" s="5312"/>
      <c r="E201" s="2580" t="s">
        <v>2497</v>
      </c>
      <c r="F201" s="2581" t="s">
        <v>2506</v>
      </c>
      <c r="G201" s="2582" t="s">
        <v>16</v>
      </c>
      <c r="H201" s="2583"/>
      <c r="I201" s="2580"/>
      <c r="J201" s="2584"/>
      <c r="K201" s="3970">
        <v>1</v>
      </c>
      <c r="L201" s="3709"/>
      <c r="M201" s="2584"/>
      <c r="N201" s="2584"/>
      <c r="O201" s="2584"/>
      <c r="P201" s="3128"/>
    </row>
    <row r="202" spans="1:16" ht="22" customHeight="1" x14ac:dyDescent="0.35">
      <c r="A202" s="5302"/>
      <c r="B202" s="5305"/>
      <c r="C202" s="5308"/>
      <c r="D202" s="5313" t="s">
        <v>2507</v>
      </c>
      <c r="E202" s="2585" t="s">
        <v>2493</v>
      </c>
      <c r="F202" s="2586">
        <v>460</v>
      </c>
      <c r="G202" s="2587" t="s">
        <v>16</v>
      </c>
      <c r="H202" s="2588"/>
      <c r="I202" s="2585"/>
      <c r="J202" s="2589"/>
      <c r="K202" s="3940">
        <v>1</v>
      </c>
      <c r="L202" s="3200"/>
      <c r="M202" s="2589"/>
      <c r="N202" s="2589"/>
      <c r="O202" s="2589"/>
      <c r="P202" s="3129"/>
    </row>
    <row r="203" spans="1:16" ht="22" customHeight="1" x14ac:dyDescent="0.35">
      <c r="A203" s="5302"/>
      <c r="B203" s="5305"/>
      <c r="C203" s="5308"/>
      <c r="D203" s="5311"/>
      <c r="E203" s="2569" t="s">
        <v>2494</v>
      </c>
      <c r="F203" s="2566">
        <v>462</v>
      </c>
      <c r="G203" s="2567" t="s">
        <v>16</v>
      </c>
      <c r="H203" s="2568"/>
      <c r="I203" s="2569"/>
      <c r="J203" s="2565"/>
      <c r="K203" s="3962">
        <v>1</v>
      </c>
      <c r="L203" s="4092"/>
      <c r="M203" s="2565"/>
      <c r="N203" s="2565"/>
      <c r="O203" s="2565"/>
      <c r="P203" s="3125"/>
    </row>
    <row r="204" spans="1:16" ht="22" customHeight="1" x14ac:dyDescent="0.35">
      <c r="A204" s="5302"/>
      <c r="B204" s="5305"/>
      <c r="C204" s="5308"/>
      <c r="D204" s="5311"/>
      <c r="E204" s="2574" t="s">
        <v>2495</v>
      </c>
      <c r="F204" s="2571">
        <v>464</v>
      </c>
      <c r="G204" s="2572" t="s">
        <v>16</v>
      </c>
      <c r="H204" s="2573"/>
      <c r="I204" s="2574"/>
      <c r="J204" s="2570"/>
      <c r="K204" s="3958">
        <v>1</v>
      </c>
      <c r="L204" s="4093"/>
      <c r="M204" s="2570"/>
      <c r="N204" s="2570"/>
      <c r="O204" s="2570"/>
      <c r="P204" s="3126"/>
    </row>
    <row r="205" spans="1:16" ht="22" customHeight="1" x14ac:dyDescent="0.35">
      <c r="A205" s="5302"/>
      <c r="B205" s="5305"/>
      <c r="C205" s="5308"/>
      <c r="D205" s="5311"/>
      <c r="E205" s="2575" t="s">
        <v>2496</v>
      </c>
      <c r="F205" s="2576">
        <v>466</v>
      </c>
      <c r="G205" s="2577" t="s">
        <v>16</v>
      </c>
      <c r="H205" s="2578"/>
      <c r="I205" s="2575" t="str">
        <f>F202&amp;" + "&amp;F203&amp;" - "&amp;F204</f>
        <v>460 + 462 - 464</v>
      </c>
      <c r="J205" s="2579"/>
      <c r="K205" s="3966">
        <v>1</v>
      </c>
      <c r="L205" s="3299"/>
      <c r="M205" s="2579"/>
      <c r="N205" s="2579"/>
      <c r="O205" s="2579"/>
      <c r="P205" s="3127"/>
    </row>
    <row r="206" spans="1:16" ht="22" customHeight="1" thickBot="1" x14ac:dyDescent="0.4">
      <c r="A206" s="5302"/>
      <c r="B206" s="5305"/>
      <c r="C206" s="5308"/>
      <c r="D206" s="5312"/>
      <c r="E206" s="2580" t="s">
        <v>2497</v>
      </c>
      <c r="F206" s="2581" t="s">
        <v>2508</v>
      </c>
      <c r="G206" s="2582" t="s">
        <v>16</v>
      </c>
      <c r="H206" s="2583"/>
      <c r="I206" s="2580"/>
      <c r="J206" s="2584"/>
      <c r="K206" s="3970">
        <v>1</v>
      </c>
      <c r="L206" s="3709"/>
      <c r="M206" s="2584"/>
      <c r="N206" s="2584"/>
      <c r="O206" s="2584"/>
      <c r="P206" s="3128"/>
    </row>
    <row r="207" spans="1:16" ht="22" customHeight="1" x14ac:dyDescent="0.35">
      <c r="A207" s="5302"/>
      <c r="B207" s="5305"/>
      <c r="C207" s="5308"/>
      <c r="D207" s="5313" t="s">
        <v>743</v>
      </c>
      <c r="E207" s="2585" t="s">
        <v>2493</v>
      </c>
      <c r="F207" s="2586">
        <v>470</v>
      </c>
      <c r="G207" s="2587" t="s">
        <v>16</v>
      </c>
      <c r="H207" s="2588"/>
      <c r="I207" s="2585"/>
      <c r="J207" s="2589"/>
      <c r="K207" s="3940">
        <v>1</v>
      </c>
      <c r="L207" s="3200"/>
      <c r="M207" s="2589"/>
      <c r="N207" s="2589"/>
      <c r="O207" s="2589"/>
      <c r="P207" s="3129"/>
    </row>
    <row r="208" spans="1:16" ht="22" customHeight="1" x14ac:dyDescent="0.35">
      <c r="A208" s="5302"/>
      <c r="B208" s="5305"/>
      <c r="C208" s="5308"/>
      <c r="D208" s="5311"/>
      <c r="E208" s="2569" t="s">
        <v>2494</v>
      </c>
      <c r="F208" s="2566">
        <v>472</v>
      </c>
      <c r="G208" s="2567" t="s">
        <v>16</v>
      </c>
      <c r="H208" s="2568"/>
      <c r="I208" s="2569"/>
      <c r="J208" s="2565"/>
      <c r="K208" s="3962">
        <v>1</v>
      </c>
      <c r="L208" s="4092"/>
      <c r="M208" s="2565"/>
      <c r="N208" s="2565"/>
      <c r="O208" s="2565"/>
      <c r="P208" s="3125"/>
    </row>
    <row r="209" spans="1:16" ht="22" customHeight="1" x14ac:dyDescent="0.35">
      <c r="A209" s="5302"/>
      <c r="B209" s="5305"/>
      <c r="C209" s="5308"/>
      <c r="D209" s="5311"/>
      <c r="E209" s="2574" t="s">
        <v>2495</v>
      </c>
      <c r="F209" s="2571">
        <v>474</v>
      </c>
      <c r="G209" s="2572" t="s">
        <v>16</v>
      </c>
      <c r="H209" s="2573"/>
      <c r="I209" s="2574"/>
      <c r="J209" s="2570"/>
      <c r="K209" s="3958">
        <v>1</v>
      </c>
      <c r="L209" s="4093"/>
      <c r="M209" s="2570"/>
      <c r="N209" s="2570"/>
      <c r="O209" s="2570"/>
      <c r="P209" s="3126"/>
    </row>
    <row r="210" spans="1:16" ht="22" customHeight="1" x14ac:dyDescent="0.35">
      <c r="A210" s="5302"/>
      <c r="B210" s="5305"/>
      <c r="C210" s="5308"/>
      <c r="D210" s="5311"/>
      <c r="E210" s="2575" t="s">
        <v>2496</v>
      </c>
      <c r="F210" s="2576">
        <v>476</v>
      </c>
      <c r="G210" s="2577" t="s">
        <v>16</v>
      </c>
      <c r="H210" s="2578"/>
      <c r="I210" s="2575" t="str">
        <f>F207&amp;" + "&amp;F208&amp;" - "&amp;F209</f>
        <v>470 + 472 - 474</v>
      </c>
      <c r="J210" s="2579"/>
      <c r="K210" s="3966">
        <v>1</v>
      </c>
      <c r="L210" s="3299"/>
      <c r="M210" s="2579"/>
      <c r="N210" s="2579"/>
      <c r="O210" s="2579"/>
      <c r="P210" s="3127"/>
    </row>
    <row r="211" spans="1:16" ht="22" customHeight="1" thickBot="1" x14ac:dyDescent="0.4">
      <c r="A211" s="5302"/>
      <c r="B211" s="5305"/>
      <c r="C211" s="5309"/>
      <c r="D211" s="5314"/>
      <c r="E211" s="2590" t="s">
        <v>2497</v>
      </c>
      <c r="F211" s="2591" t="s">
        <v>2509</v>
      </c>
      <c r="G211" s="2592" t="s">
        <v>16</v>
      </c>
      <c r="H211" s="2593"/>
      <c r="I211" s="2590"/>
      <c r="J211" s="2594"/>
      <c r="K211" s="3954">
        <v>1</v>
      </c>
      <c r="L211" s="3996"/>
      <c r="M211" s="2594"/>
      <c r="N211" s="2594"/>
      <c r="O211" s="2594"/>
      <c r="P211" s="3130"/>
    </row>
    <row r="212" spans="1:16" ht="22" customHeight="1" thickTop="1" x14ac:dyDescent="0.35">
      <c r="A212" s="5302"/>
      <c r="B212" s="5305"/>
      <c r="C212" s="5349" t="s">
        <v>2510</v>
      </c>
      <c r="D212" s="3235"/>
      <c r="E212" s="2560" t="s">
        <v>2493</v>
      </c>
      <c r="F212" s="2561">
        <v>480</v>
      </c>
      <c r="G212" s="2562" t="s">
        <v>16</v>
      </c>
      <c r="H212" s="2563"/>
      <c r="I212" s="2560"/>
      <c r="J212" s="2564"/>
      <c r="K212" s="3936">
        <v>1</v>
      </c>
      <c r="L212" s="4091"/>
      <c r="M212" s="2564"/>
      <c r="N212" s="2564"/>
      <c r="O212" s="2564"/>
      <c r="P212" s="3124"/>
    </row>
    <row r="213" spans="1:16" ht="22" customHeight="1" x14ac:dyDescent="0.35">
      <c r="A213" s="5302"/>
      <c r="B213" s="5305"/>
      <c r="C213" s="5350"/>
      <c r="D213" s="3236"/>
      <c r="E213" s="2569" t="s">
        <v>2494</v>
      </c>
      <c r="F213" s="2566">
        <v>482</v>
      </c>
      <c r="G213" s="2567" t="s">
        <v>16</v>
      </c>
      <c r="H213" s="2568"/>
      <c r="I213" s="2569"/>
      <c r="J213" s="2565"/>
      <c r="K213" s="3962">
        <v>1</v>
      </c>
      <c r="L213" s="4092"/>
      <c r="M213" s="2565"/>
      <c r="N213" s="2565"/>
      <c r="O213" s="2565"/>
      <c r="P213" s="3125"/>
    </row>
    <row r="214" spans="1:16" ht="22" customHeight="1" x14ac:dyDescent="0.35">
      <c r="A214" s="5302"/>
      <c r="B214" s="5305"/>
      <c r="C214" s="5350"/>
      <c r="D214" s="3236"/>
      <c r="E214" s="2574" t="s">
        <v>2495</v>
      </c>
      <c r="F214" s="2571">
        <v>484</v>
      </c>
      <c r="G214" s="2572" t="s">
        <v>16</v>
      </c>
      <c r="H214" s="2573"/>
      <c r="I214" s="2574"/>
      <c r="J214" s="2570"/>
      <c r="K214" s="3958">
        <v>1</v>
      </c>
      <c r="L214" s="4093"/>
      <c r="M214" s="2570"/>
      <c r="N214" s="2570"/>
      <c r="O214" s="2570"/>
      <c r="P214" s="3126"/>
    </row>
    <row r="215" spans="1:16" ht="22" customHeight="1" x14ac:dyDescent="0.35">
      <c r="A215" s="5302"/>
      <c r="B215" s="5305"/>
      <c r="C215" s="5350"/>
      <c r="D215" s="3236"/>
      <c r="E215" s="2575" t="s">
        <v>2496</v>
      </c>
      <c r="F215" s="2576">
        <v>486</v>
      </c>
      <c r="G215" s="2577" t="s">
        <v>16</v>
      </c>
      <c r="H215" s="2578"/>
      <c r="I215" s="2575" t="str">
        <f>F212&amp;" + "&amp;F213&amp;" - "&amp;F214</f>
        <v>480 + 482 - 484</v>
      </c>
      <c r="J215" s="2579"/>
      <c r="K215" s="3966">
        <v>1</v>
      </c>
      <c r="L215" s="3299"/>
      <c r="M215" s="2579"/>
      <c r="N215" s="2579"/>
      <c r="O215" s="2579"/>
      <c r="P215" s="3127"/>
    </row>
    <row r="216" spans="1:16" ht="22" customHeight="1" thickBot="1" x14ac:dyDescent="0.4">
      <c r="A216" s="5302"/>
      <c r="B216" s="5305"/>
      <c r="C216" s="5351"/>
      <c r="D216" s="3237"/>
      <c r="E216" s="2590" t="s">
        <v>2497</v>
      </c>
      <c r="F216" s="2591" t="s">
        <v>2511</v>
      </c>
      <c r="G216" s="2592" t="s">
        <v>16</v>
      </c>
      <c r="H216" s="2593"/>
      <c r="I216" s="2590"/>
      <c r="J216" s="2594"/>
      <c r="K216" s="3954">
        <v>1</v>
      </c>
      <c r="L216" s="3996"/>
      <c r="M216" s="2594"/>
      <c r="N216" s="2594"/>
      <c r="O216" s="2594"/>
      <c r="P216" s="3130"/>
    </row>
    <row r="217" spans="1:16" ht="22" customHeight="1" thickTop="1" x14ac:dyDescent="0.35">
      <c r="A217" s="5302"/>
      <c r="B217" s="5305"/>
      <c r="C217" s="5346" t="s">
        <v>78</v>
      </c>
      <c r="D217" s="3231"/>
      <c r="E217" s="2595" t="s">
        <v>2493</v>
      </c>
      <c r="F217" s="2596">
        <v>490</v>
      </c>
      <c r="G217" s="2597" t="s">
        <v>16</v>
      </c>
      <c r="H217" s="2598"/>
      <c r="I217" s="2595" t="str">
        <f>F172&amp;" + "&amp;F177&amp;" + "&amp;F182&amp;" + "&amp;F187&amp;" + "&amp;F192&amp;" + "&amp;F197&amp;" + "&amp;F202&amp;" + "&amp;F207&amp;" + "&amp;F212</f>
        <v>400 + 410 + 420 + 430 + 440 + 450 + 460 + 470 + 480</v>
      </c>
      <c r="J217" s="2599"/>
      <c r="K217" s="3936">
        <v>1</v>
      </c>
      <c r="L217" s="4094"/>
      <c r="M217" s="2599"/>
      <c r="N217" s="2599"/>
      <c r="O217" s="2599"/>
      <c r="P217" s="3131"/>
    </row>
    <row r="218" spans="1:16" ht="22" customHeight="1" x14ac:dyDescent="0.35">
      <c r="A218" s="5302"/>
      <c r="B218" s="5305"/>
      <c r="C218" s="5347"/>
      <c r="D218" s="3232"/>
      <c r="E218" s="2600" t="s">
        <v>2494</v>
      </c>
      <c r="F218" s="2601">
        <v>492</v>
      </c>
      <c r="G218" s="2602" t="s">
        <v>16</v>
      </c>
      <c r="H218" s="2603"/>
      <c r="I218" s="2600" t="str">
        <f t="shared" ref="I218:I220" si="0">F173&amp;" + "&amp;F178&amp;" + "&amp;F183&amp;" + "&amp;F188&amp;" + "&amp;F193&amp;" + "&amp;F198&amp;" + "&amp;F203&amp;" + "&amp;F208&amp;" + "&amp;F213</f>
        <v>402 + 412 + 422 + 432 + 442 + 452 + 462 + 472 + 482</v>
      </c>
      <c r="J218" s="2604"/>
      <c r="K218" s="3962">
        <v>1</v>
      </c>
      <c r="L218" s="4095"/>
      <c r="M218" s="2604"/>
      <c r="N218" s="2604"/>
      <c r="O218" s="2604"/>
      <c r="P218" s="3132"/>
    </row>
    <row r="219" spans="1:16" ht="22" customHeight="1" x14ac:dyDescent="0.35">
      <c r="A219" s="5302"/>
      <c r="B219" s="5305"/>
      <c r="C219" s="5347"/>
      <c r="D219" s="3232"/>
      <c r="E219" s="2605" t="s">
        <v>2495</v>
      </c>
      <c r="F219" s="2606">
        <v>494</v>
      </c>
      <c r="G219" s="2607" t="s">
        <v>16</v>
      </c>
      <c r="H219" s="2608"/>
      <c r="I219" s="2605" t="str">
        <f t="shared" si="0"/>
        <v>404 + 414 + 424 + 434 + 444 + 454 + 464 + 474 + 484</v>
      </c>
      <c r="J219" s="2609"/>
      <c r="K219" s="3958">
        <v>1</v>
      </c>
      <c r="L219" s="4096"/>
      <c r="M219" s="2609"/>
      <c r="N219" s="2609"/>
      <c r="O219" s="2609"/>
      <c r="P219" s="3133"/>
    </row>
    <row r="220" spans="1:16" ht="22" customHeight="1" x14ac:dyDescent="0.35">
      <c r="A220" s="5302"/>
      <c r="B220" s="5305"/>
      <c r="C220" s="5347"/>
      <c r="D220" s="3232"/>
      <c r="E220" s="2610" t="s">
        <v>2496</v>
      </c>
      <c r="F220" s="2611">
        <v>496</v>
      </c>
      <c r="G220" s="2612" t="s">
        <v>16</v>
      </c>
      <c r="H220" s="2613"/>
      <c r="I220" s="2610" t="str">
        <f t="shared" si="0"/>
        <v>406 + 416 + 426 + 436 + 446 + 456 + 466 + 476 + 486</v>
      </c>
      <c r="J220" s="2614"/>
      <c r="K220" s="3966">
        <v>1</v>
      </c>
      <c r="L220" s="4018"/>
      <c r="M220" s="2614"/>
      <c r="N220" s="2614"/>
      <c r="O220" s="2614"/>
      <c r="P220" s="3134"/>
    </row>
    <row r="221" spans="1:16" ht="22" customHeight="1" thickBot="1" x14ac:dyDescent="0.4">
      <c r="A221" s="5302"/>
      <c r="B221" s="5306"/>
      <c r="C221" s="5348"/>
      <c r="D221" s="3234"/>
      <c r="E221" s="2615" t="s">
        <v>2497</v>
      </c>
      <c r="F221" s="2616" t="s">
        <v>2512</v>
      </c>
      <c r="G221" s="2617" t="s">
        <v>16</v>
      </c>
      <c r="H221" s="2618"/>
      <c r="I221" s="2615"/>
      <c r="J221" s="2619"/>
      <c r="K221" s="3954">
        <v>1</v>
      </c>
      <c r="L221" s="4097"/>
      <c r="M221" s="2619"/>
      <c r="N221" s="2619"/>
      <c r="O221" s="2619"/>
      <c r="P221" s="3135"/>
    </row>
    <row r="222" spans="1:16" ht="22" customHeight="1" thickTop="1" x14ac:dyDescent="0.35">
      <c r="A222" s="5302"/>
      <c r="B222" s="5304" t="s">
        <v>2513</v>
      </c>
      <c r="C222" s="5307" t="s">
        <v>2492</v>
      </c>
      <c r="D222" s="5317" t="s">
        <v>1276</v>
      </c>
      <c r="E222" s="2560" t="s">
        <v>2514</v>
      </c>
      <c r="F222" s="2561">
        <v>495</v>
      </c>
      <c r="G222" s="2562" t="s">
        <v>16</v>
      </c>
      <c r="H222" s="2563"/>
      <c r="I222" s="2560"/>
      <c r="J222" s="2564"/>
      <c r="K222" s="3936">
        <v>1</v>
      </c>
      <c r="L222" s="4091"/>
      <c r="M222" s="2564"/>
      <c r="N222" s="2564"/>
      <c r="O222" s="2564"/>
      <c r="P222" s="3124"/>
    </row>
    <row r="223" spans="1:16" ht="22" customHeight="1" x14ac:dyDescent="0.35">
      <c r="A223" s="5302"/>
      <c r="B223" s="5305"/>
      <c r="C223" s="5308"/>
      <c r="D223" s="5318"/>
      <c r="E223" s="2569" t="s">
        <v>1270</v>
      </c>
      <c r="F223" s="2566">
        <v>497</v>
      </c>
      <c r="G223" s="2567" t="s">
        <v>16</v>
      </c>
      <c r="H223" s="2568"/>
      <c r="I223" s="2569"/>
      <c r="J223" s="2565"/>
      <c r="K223" s="3962">
        <v>1</v>
      </c>
      <c r="L223" s="4092"/>
      <c r="M223" s="2565"/>
      <c r="N223" s="2565"/>
      <c r="O223" s="2565"/>
      <c r="P223" s="3125"/>
    </row>
    <row r="224" spans="1:16" ht="22" customHeight="1" x14ac:dyDescent="0.35">
      <c r="A224" s="5302"/>
      <c r="B224" s="5305"/>
      <c r="C224" s="5308"/>
      <c r="D224" s="5318"/>
      <c r="E224" s="2574" t="s">
        <v>2515</v>
      </c>
      <c r="F224" s="2571">
        <v>498</v>
      </c>
      <c r="G224" s="2572" t="s">
        <v>16</v>
      </c>
      <c r="H224" s="2573"/>
      <c r="I224" s="2574"/>
      <c r="J224" s="2570"/>
      <c r="K224" s="3958">
        <v>1</v>
      </c>
      <c r="L224" s="4093"/>
      <c r="M224" s="2570"/>
      <c r="N224" s="2570"/>
      <c r="O224" s="2570"/>
      <c r="P224" s="3126"/>
    </row>
    <row r="225" spans="1:16" ht="22" customHeight="1" thickBot="1" x14ac:dyDescent="0.4">
      <c r="A225" s="5302"/>
      <c r="B225" s="5305"/>
      <c r="C225" s="5308"/>
      <c r="D225" s="5319"/>
      <c r="E225" s="2580" t="s">
        <v>2516</v>
      </c>
      <c r="F225" s="2620">
        <v>499</v>
      </c>
      <c r="G225" s="2582" t="s">
        <v>16</v>
      </c>
      <c r="H225" s="2583"/>
      <c r="I225" s="2580" t="str">
        <f>F222&amp;" + "&amp;F223&amp;" - "&amp;F224</f>
        <v>495 + 497 - 498</v>
      </c>
      <c r="J225" s="2584"/>
      <c r="K225" s="3970">
        <v>1</v>
      </c>
      <c r="L225" s="3709"/>
      <c r="M225" s="2584"/>
      <c r="N225" s="2584"/>
      <c r="O225" s="2584"/>
      <c r="P225" s="3128"/>
    </row>
    <row r="226" spans="1:16" ht="22" customHeight="1" x14ac:dyDescent="0.35">
      <c r="A226" s="5302"/>
      <c r="B226" s="5305"/>
      <c r="C226" s="5308"/>
      <c r="D226" s="5318" t="s">
        <v>728</v>
      </c>
      <c r="E226" s="2585" t="s">
        <v>2514</v>
      </c>
      <c r="F226" s="2586">
        <v>500</v>
      </c>
      <c r="G226" s="2587" t="s">
        <v>16</v>
      </c>
      <c r="H226" s="2588"/>
      <c r="I226" s="2585"/>
      <c r="J226" s="2589"/>
      <c r="K226" s="3940">
        <v>1</v>
      </c>
      <c r="L226" s="3200"/>
      <c r="M226" s="2589"/>
      <c r="N226" s="2589"/>
      <c r="O226" s="2589"/>
      <c r="P226" s="3129"/>
    </row>
    <row r="227" spans="1:16" ht="22" customHeight="1" x14ac:dyDescent="0.35">
      <c r="A227" s="5302"/>
      <c r="B227" s="5305"/>
      <c r="C227" s="5308"/>
      <c r="D227" s="5318"/>
      <c r="E227" s="2569" t="s">
        <v>1270</v>
      </c>
      <c r="F227" s="2566">
        <v>502</v>
      </c>
      <c r="G227" s="2567" t="s">
        <v>16</v>
      </c>
      <c r="H227" s="2568"/>
      <c r="I227" s="2569"/>
      <c r="J227" s="2565"/>
      <c r="K227" s="3962">
        <v>1</v>
      </c>
      <c r="L227" s="4092"/>
      <c r="M227" s="2565"/>
      <c r="N227" s="2565"/>
      <c r="O227" s="2565"/>
      <c r="P227" s="3125"/>
    </row>
    <row r="228" spans="1:16" ht="22" customHeight="1" x14ac:dyDescent="0.35">
      <c r="A228" s="5302"/>
      <c r="B228" s="5305"/>
      <c r="C228" s="5308"/>
      <c r="D228" s="5318"/>
      <c r="E228" s="2574" t="s">
        <v>2515</v>
      </c>
      <c r="F228" s="2571">
        <v>504</v>
      </c>
      <c r="G228" s="2572" t="s">
        <v>16</v>
      </c>
      <c r="H228" s="2573"/>
      <c r="I228" s="2574"/>
      <c r="J228" s="2570"/>
      <c r="K228" s="3958">
        <v>1</v>
      </c>
      <c r="L228" s="4093"/>
      <c r="M228" s="2570"/>
      <c r="N228" s="2570"/>
      <c r="O228" s="2570"/>
      <c r="P228" s="3126"/>
    </row>
    <row r="229" spans="1:16" ht="22" customHeight="1" thickBot="1" x14ac:dyDescent="0.4">
      <c r="A229" s="5302"/>
      <c r="B229" s="5305"/>
      <c r="C229" s="5309"/>
      <c r="D229" s="5318"/>
      <c r="E229" s="2575" t="s">
        <v>2516</v>
      </c>
      <c r="F229" s="2576">
        <v>506</v>
      </c>
      <c r="G229" s="2577" t="s">
        <v>16</v>
      </c>
      <c r="H229" s="2578"/>
      <c r="I229" s="2575" t="str">
        <f>F226&amp;" + "&amp;F227&amp;" - "&amp;F228</f>
        <v>500 + 502 - 504</v>
      </c>
      <c r="J229" s="2579"/>
      <c r="K229" s="3966">
        <v>1</v>
      </c>
      <c r="L229" s="3299"/>
      <c r="M229" s="2579"/>
      <c r="N229" s="2579"/>
      <c r="O229" s="2579"/>
      <c r="P229" s="3127"/>
    </row>
    <row r="230" spans="1:16" ht="22" customHeight="1" thickTop="1" x14ac:dyDescent="0.35">
      <c r="A230" s="5302"/>
      <c r="B230" s="5305"/>
      <c r="C230" s="5307" t="s">
        <v>2246</v>
      </c>
      <c r="D230" s="5317" t="s">
        <v>735</v>
      </c>
      <c r="E230" s="2560" t="s">
        <v>2514</v>
      </c>
      <c r="F230" s="2561">
        <v>510</v>
      </c>
      <c r="G230" s="2562" t="s">
        <v>16</v>
      </c>
      <c r="H230" s="2563"/>
      <c r="I230" s="2560"/>
      <c r="J230" s="2564"/>
      <c r="K230" s="3936">
        <v>1</v>
      </c>
      <c r="L230" s="4091"/>
      <c r="M230" s="2564"/>
      <c r="N230" s="2564"/>
      <c r="O230" s="2564"/>
      <c r="P230" s="3124"/>
    </row>
    <row r="231" spans="1:16" ht="22" customHeight="1" x14ac:dyDescent="0.35">
      <c r="A231" s="5302"/>
      <c r="B231" s="5305"/>
      <c r="C231" s="5308"/>
      <c r="D231" s="5318"/>
      <c r="E231" s="2569" t="s">
        <v>1270</v>
      </c>
      <c r="F231" s="2566">
        <v>512</v>
      </c>
      <c r="G231" s="2567" t="s">
        <v>16</v>
      </c>
      <c r="H231" s="2568"/>
      <c r="I231" s="2569"/>
      <c r="J231" s="2565"/>
      <c r="K231" s="3962">
        <v>1</v>
      </c>
      <c r="L231" s="4092"/>
      <c r="M231" s="2565"/>
      <c r="N231" s="2565"/>
      <c r="O231" s="2565"/>
      <c r="P231" s="3125"/>
    </row>
    <row r="232" spans="1:16" ht="22" customHeight="1" x14ac:dyDescent="0.35">
      <c r="A232" s="5302"/>
      <c r="B232" s="5305"/>
      <c r="C232" s="5308"/>
      <c r="D232" s="5318"/>
      <c r="E232" s="2574" t="s">
        <v>2515</v>
      </c>
      <c r="F232" s="2571">
        <v>514</v>
      </c>
      <c r="G232" s="2572" t="s">
        <v>16</v>
      </c>
      <c r="H232" s="2573"/>
      <c r="I232" s="2574"/>
      <c r="J232" s="2570"/>
      <c r="K232" s="3958">
        <v>1</v>
      </c>
      <c r="L232" s="4093"/>
      <c r="M232" s="2570"/>
      <c r="N232" s="2570"/>
      <c r="O232" s="2570"/>
      <c r="P232" s="3126"/>
    </row>
    <row r="233" spans="1:16" ht="22" customHeight="1" thickBot="1" x14ac:dyDescent="0.4">
      <c r="A233" s="5302"/>
      <c r="B233" s="5305"/>
      <c r="C233" s="5308"/>
      <c r="D233" s="5318"/>
      <c r="E233" s="2575" t="s">
        <v>2516</v>
      </c>
      <c r="F233" s="2576">
        <v>516</v>
      </c>
      <c r="G233" s="2577" t="s">
        <v>16</v>
      </c>
      <c r="H233" s="2578"/>
      <c r="I233" s="2575" t="str">
        <f>F230&amp;" + "&amp;F231&amp;" - "&amp;F232</f>
        <v>510 + 512 - 514</v>
      </c>
      <c r="J233" s="2579"/>
      <c r="K233" s="3966">
        <v>1</v>
      </c>
      <c r="L233" s="3299"/>
      <c r="M233" s="2579"/>
      <c r="N233" s="2579"/>
      <c r="O233" s="2579"/>
      <c r="P233" s="3127"/>
    </row>
    <row r="234" spans="1:16" ht="22" customHeight="1" x14ac:dyDescent="0.35">
      <c r="A234" s="5302"/>
      <c r="B234" s="5305"/>
      <c r="C234" s="5308"/>
      <c r="D234" s="5320" t="s">
        <v>737</v>
      </c>
      <c r="E234" s="2621" t="s">
        <v>2514</v>
      </c>
      <c r="F234" s="2622">
        <v>520</v>
      </c>
      <c r="G234" s="2623" t="s">
        <v>16</v>
      </c>
      <c r="H234" s="2624"/>
      <c r="I234" s="2621"/>
      <c r="J234" s="2625"/>
      <c r="K234" s="3964">
        <v>1</v>
      </c>
      <c r="L234" s="4098"/>
      <c r="M234" s="2625"/>
      <c r="N234" s="2625"/>
      <c r="O234" s="2625"/>
      <c r="P234" s="3136"/>
    </row>
    <row r="235" spans="1:16" ht="22" customHeight="1" x14ac:dyDescent="0.35">
      <c r="A235" s="5302"/>
      <c r="B235" s="5305"/>
      <c r="C235" s="5308"/>
      <c r="D235" s="5318"/>
      <c r="E235" s="2569" t="s">
        <v>1270</v>
      </c>
      <c r="F235" s="2566">
        <v>522</v>
      </c>
      <c r="G235" s="2567" t="s">
        <v>16</v>
      </c>
      <c r="H235" s="2568"/>
      <c r="I235" s="2569"/>
      <c r="J235" s="2565"/>
      <c r="K235" s="3962">
        <v>1</v>
      </c>
      <c r="L235" s="4092"/>
      <c r="M235" s="2565"/>
      <c r="N235" s="2565"/>
      <c r="O235" s="2565"/>
      <c r="P235" s="3125"/>
    </row>
    <row r="236" spans="1:16" ht="22" customHeight="1" x14ac:dyDescent="0.35">
      <c r="A236" s="5302"/>
      <c r="B236" s="5305"/>
      <c r="C236" s="5308"/>
      <c r="D236" s="5318"/>
      <c r="E236" s="2574" t="s">
        <v>2515</v>
      </c>
      <c r="F236" s="2571">
        <v>524</v>
      </c>
      <c r="G236" s="2572" t="s">
        <v>16</v>
      </c>
      <c r="H236" s="2573"/>
      <c r="I236" s="2574"/>
      <c r="J236" s="2570"/>
      <c r="K236" s="3958">
        <v>1</v>
      </c>
      <c r="L236" s="4093"/>
      <c r="M236" s="2570"/>
      <c r="N236" s="2570"/>
      <c r="O236" s="2570"/>
      <c r="P236" s="3126"/>
    </row>
    <row r="237" spans="1:16" ht="22" customHeight="1" thickBot="1" x14ac:dyDescent="0.4">
      <c r="A237" s="5302"/>
      <c r="B237" s="5305"/>
      <c r="C237" s="5308"/>
      <c r="D237" s="5319"/>
      <c r="E237" s="2580" t="s">
        <v>2516</v>
      </c>
      <c r="F237" s="2620">
        <v>526</v>
      </c>
      <c r="G237" s="2582" t="s">
        <v>16</v>
      </c>
      <c r="H237" s="2583"/>
      <c r="I237" s="2580" t="str">
        <f>F234&amp;" + "&amp;F235&amp;" - "&amp;F236</f>
        <v>520 + 522 - 524</v>
      </c>
      <c r="J237" s="2584"/>
      <c r="K237" s="3970">
        <v>1</v>
      </c>
      <c r="L237" s="3709"/>
      <c r="M237" s="2584"/>
      <c r="N237" s="2584"/>
      <c r="O237" s="2584"/>
      <c r="P237" s="3128"/>
    </row>
    <row r="238" spans="1:16" ht="22" customHeight="1" x14ac:dyDescent="0.35">
      <c r="A238" s="5302"/>
      <c r="B238" s="5305"/>
      <c r="C238" s="5308"/>
      <c r="D238" s="5318" t="s">
        <v>740</v>
      </c>
      <c r="E238" s="2585" t="s">
        <v>2514</v>
      </c>
      <c r="F238" s="2586">
        <v>530</v>
      </c>
      <c r="G238" s="2587" t="s">
        <v>16</v>
      </c>
      <c r="H238" s="2588"/>
      <c r="I238" s="2585"/>
      <c r="J238" s="2589"/>
      <c r="K238" s="3940">
        <v>1</v>
      </c>
      <c r="L238" s="3200"/>
      <c r="M238" s="2589"/>
      <c r="N238" s="2589"/>
      <c r="O238" s="2589"/>
      <c r="P238" s="3129"/>
    </row>
    <row r="239" spans="1:16" ht="22" customHeight="1" x14ac:dyDescent="0.35">
      <c r="A239" s="5302"/>
      <c r="B239" s="5305"/>
      <c r="C239" s="5308"/>
      <c r="D239" s="5318"/>
      <c r="E239" s="2569" t="s">
        <v>1270</v>
      </c>
      <c r="F239" s="2566">
        <v>532</v>
      </c>
      <c r="G239" s="2567" t="s">
        <v>16</v>
      </c>
      <c r="H239" s="2568"/>
      <c r="I239" s="2569"/>
      <c r="J239" s="2565"/>
      <c r="K239" s="3962">
        <v>1</v>
      </c>
      <c r="L239" s="4092"/>
      <c r="M239" s="2565"/>
      <c r="N239" s="2565"/>
      <c r="O239" s="2565"/>
      <c r="P239" s="3125"/>
    </row>
    <row r="240" spans="1:16" ht="22" customHeight="1" x14ac:dyDescent="0.35">
      <c r="A240" s="5302"/>
      <c r="B240" s="5305"/>
      <c r="C240" s="5308"/>
      <c r="D240" s="5318"/>
      <c r="E240" s="2574" t="s">
        <v>2515</v>
      </c>
      <c r="F240" s="2571">
        <v>534</v>
      </c>
      <c r="G240" s="2572" t="s">
        <v>16</v>
      </c>
      <c r="H240" s="2573"/>
      <c r="I240" s="2574"/>
      <c r="J240" s="2570"/>
      <c r="K240" s="3958">
        <v>1</v>
      </c>
      <c r="L240" s="4093"/>
      <c r="M240" s="2570"/>
      <c r="N240" s="2570"/>
      <c r="O240" s="2570"/>
      <c r="P240" s="3126"/>
    </row>
    <row r="241" spans="1:16" ht="22" customHeight="1" thickBot="1" x14ac:dyDescent="0.4">
      <c r="A241" s="5302"/>
      <c r="B241" s="5305"/>
      <c r="C241" s="5308"/>
      <c r="D241" s="5318"/>
      <c r="E241" s="2575" t="s">
        <v>2516</v>
      </c>
      <c r="F241" s="2576">
        <v>536</v>
      </c>
      <c r="G241" s="2577" t="s">
        <v>16</v>
      </c>
      <c r="H241" s="2578"/>
      <c r="I241" s="2575" t="str">
        <f>F238&amp;" + "&amp;F239&amp;" - "&amp;F240</f>
        <v>530 + 532 - 534</v>
      </c>
      <c r="J241" s="2579"/>
      <c r="K241" s="3966">
        <v>1</v>
      </c>
      <c r="L241" s="3299"/>
      <c r="M241" s="2579"/>
      <c r="N241" s="2579"/>
      <c r="O241" s="2579"/>
      <c r="P241" s="3127"/>
    </row>
    <row r="242" spans="1:16" ht="22" customHeight="1" x14ac:dyDescent="0.35">
      <c r="A242" s="5302"/>
      <c r="B242" s="5305"/>
      <c r="C242" s="5308"/>
      <c r="D242" s="5320" t="s">
        <v>2517</v>
      </c>
      <c r="E242" s="2621" t="s">
        <v>2514</v>
      </c>
      <c r="F242" s="2622">
        <v>540</v>
      </c>
      <c r="G242" s="2623" t="s">
        <v>16</v>
      </c>
      <c r="H242" s="2624"/>
      <c r="I242" s="2621"/>
      <c r="J242" s="2625"/>
      <c r="K242" s="3964">
        <v>1</v>
      </c>
      <c r="L242" s="4098"/>
      <c r="M242" s="2625"/>
      <c r="N242" s="2625"/>
      <c r="O242" s="2625"/>
      <c r="P242" s="3136"/>
    </row>
    <row r="243" spans="1:16" ht="22" customHeight="1" x14ac:dyDescent="0.35">
      <c r="A243" s="5302"/>
      <c r="B243" s="5305"/>
      <c r="C243" s="5308"/>
      <c r="D243" s="5318"/>
      <c r="E243" s="2569" t="s">
        <v>1270</v>
      </c>
      <c r="F243" s="2566">
        <v>542</v>
      </c>
      <c r="G243" s="2567" t="s">
        <v>16</v>
      </c>
      <c r="H243" s="2568"/>
      <c r="I243" s="2569"/>
      <c r="J243" s="2565"/>
      <c r="K243" s="3962">
        <v>1</v>
      </c>
      <c r="L243" s="4092"/>
      <c r="M243" s="2565"/>
      <c r="N243" s="2565"/>
      <c r="O243" s="2565"/>
      <c r="P243" s="3125"/>
    </row>
    <row r="244" spans="1:16" ht="22" customHeight="1" x14ac:dyDescent="0.35">
      <c r="A244" s="5302"/>
      <c r="B244" s="5305"/>
      <c r="C244" s="5308"/>
      <c r="D244" s="5318"/>
      <c r="E244" s="2574" t="s">
        <v>2515</v>
      </c>
      <c r="F244" s="2571">
        <v>544</v>
      </c>
      <c r="G244" s="2572" t="s">
        <v>16</v>
      </c>
      <c r="H244" s="2573"/>
      <c r="I244" s="2574"/>
      <c r="J244" s="2570"/>
      <c r="K244" s="3958">
        <v>1</v>
      </c>
      <c r="L244" s="4093"/>
      <c r="M244" s="2570"/>
      <c r="N244" s="2570"/>
      <c r="O244" s="2570"/>
      <c r="P244" s="3126"/>
    </row>
    <row r="245" spans="1:16" ht="22" customHeight="1" thickBot="1" x14ac:dyDescent="0.4">
      <c r="A245" s="5302"/>
      <c r="B245" s="5305"/>
      <c r="C245" s="5308"/>
      <c r="D245" s="5319"/>
      <c r="E245" s="2580" t="s">
        <v>2516</v>
      </c>
      <c r="F245" s="2620">
        <v>546</v>
      </c>
      <c r="G245" s="2582" t="s">
        <v>16</v>
      </c>
      <c r="H245" s="2583"/>
      <c r="I245" s="2580" t="str">
        <f>F242&amp;" + "&amp;F243&amp;" - "&amp;F244</f>
        <v>540 + 542 - 544</v>
      </c>
      <c r="J245" s="2584"/>
      <c r="K245" s="3970">
        <v>1</v>
      </c>
      <c r="L245" s="3709"/>
      <c r="M245" s="2584"/>
      <c r="N245" s="2584"/>
      <c r="O245" s="2584"/>
      <c r="P245" s="3128"/>
    </row>
    <row r="246" spans="1:16" ht="22" customHeight="1" x14ac:dyDescent="0.35">
      <c r="A246" s="5302"/>
      <c r="B246" s="5305"/>
      <c r="C246" s="5308"/>
      <c r="D246" s="5318" t="s">
        <v>2507</v>
      </c>
      <c r="E246" s="2585" t="s">
        <v>2514</v>
      </c>
      <c r="F246" s="2586">
        <v>550</v>
      </c>
      <c r="G246" s="2587" t="s">
        <v>16</v>
      </c>
      <c r="H246" s="2588"/>
      <c r="I246" s="2585"/>
      <c r="J246" s="2589"/>
      <c r="K246" s="3940">
        <v>1</v>
      </c>
      <c r="L246" s="3200"/>
      <c r="M246" s="2589"/>
      <c r="N246" s="2589"/>
      <c r="O246" s="2589"/>
      <c r="P246" s="3129"/>
    </row>
    <row r="247" spans="1:16" ht="22" customHeight="1" x14ac:dyDescent="0.35">
      <c r="A247" s="5302"/>
      <c r="B247" s="5305"/>
      <c r="C247" s="5308"/>
      <c r="D247" s="5318"/>
      <c r="E247" s="2569" t="s">
        <v>1270</v>
      </c>
      <c r="F247" s="2566">
        <v>552</v>
      </c>
      <c r="G247" s="2567" t="s">
        <v>16</v>
      </c>
      <c r="H247" s="2568"/>
      <c r="I247" s="2569"/>
      <c r="J247" s="2565"/>
      <c r="K247" s="3962">
        <v>1</v>
      </c>
      <c r="L247" s="4092"/>
      <c r="M247" s="2565"/>
      <c r="N247" s="2565"/>
      <c r="O247" s="2565"/>
      <c r="P247" s="3125"/>
    </row>
    <row r="248" spans="1:16" ht="22" customHeight="1" x14ac:dyDescent="0.35">
      <c r="A248" s="5302"/>
      <c r="B248" s="5305"/>
      <c r="C248" s="5308"/>
      <c r="D248" s="5318"/>
      <c r="E248" s="2574" t="s">
        <v>2515</v>
      </c>
      <c r="F248" s="2571">
        <v>554</v>
      </c>
      <c r="G248" s="2572" t="s">
        <v>16</v>
      </c>
      <c r="H248" s="2573"/>
      <c r="I248" s="2574"/>
      <c r="J248" s="2570"/>
      <c r="K248" s="3958">
        <v>1</v>
      </c>
      <c r="L248" s="4093"/>
      <c r="M248" s="2570"/>
      <c r="N248" s="2570"/>
      <c r="O248" s="2570"/>
      <c r="P248" s="3126"/>
    </row>
    <row r="249" spans="1:16" ht="22" customHeight="1" thickBot="1" x14ac:dyDescent="0.4">
      <c r="A249" s="5302"/>
      <c r="B249" s="5305"/>
      <c r="C249" s="5308"/>
      <c r="D249" s="5318"/>
      <c r="E249" s="2575" t="s">
        <v>2516</v>
      </c>
      <c r="F249" s="2576">
        <v>556</v>
      </c>
      <c r="G249" s="2577" t="s">
        <v>16</v>
      </c>
      <c r="H249" s="2578"/>
      <c r="I249" s="2575" t="str">
        <f>F246&amp;" + "&amp;F247&amp;" - "&amp;F248</f>
        <v>550 + 552 - 554</v>
      </c>
      <c r="J249" s="2579"/>
      <c r="K249" s="3966">
        <v>1</v>
      </c>
      <c r="L249" s="3299"/>
      <c r="M249" s="2579"/>
      <c r="N249" s="2579"/>
      <c r="O249" s="2579"/>
      <c r="P249" s="3127"/>
    </row>
    <row r="250" spans="1:16" ht="22" customHeight="1" x14ac:dyDescent="0.35">
      <c r="A250" s="5302"/>
      <c r="B250" s="5305"/>
      <c r="C250" s="5308"/>
      <c r="D250" s="5320" t="s">
        <v>743</v>
      </c>
      <c r="E250" s="2621" t="s">
        <v>2514</v>
      </c>
      <c r="F250" s="2622">
        <v>560</v>
      </c>
      <c r="G250" s="2623" t="s">
        <v>16</v>
      </c>
      <c r="H250" s="2624"/>
      <c r="I250" s="2621"/>
      <c r="J250" s="2625"/>
      <c r="K250" s="3964">
        <v>1</v>
      </c>
      <c r="L250" s="4098"/>
      <c r="M250" s="2625"/>
      <c r="N250" s="2625"/>
      <c r="O250" s="2625"/>
      <c r="P250" s="3136"/>
    </row>
    <row r="251" spans="1:16" ht="22" customHeight="1" x14ac:dyDescent="0.35">
      <c r="A251" s="5302"/>
      <c r="B251" s="5305"/>
      <c r="C251" s="5308"/>
      <c r="D251" s="5318"/>
      <c r="E251" s="2569" t="s">
        <v>1270</v>
      </c>
      <c r="F251" s="2566">
        <v>562</v>
      </c>
      <c r="G251" s="2567" t="s">
        <v>16</v>
      </c>
      <c r="H251" s="2568"/>
      <c r="I251" s="2569"/>
      <c r="J251" s="2565"/>
      <c r="K251" s="3962">
        <v>1</v>
      </c>
      <c r="L251" s="4092"/>
      <c r="M251" s="2565"/>
      <c r="N251" s="2565"/>
      <c r="O251" s="2565"/>
      <c r="P251" s="3125"/>
    </row>
    <row r="252" spans="1:16" ht="22" customHeight="1" x14ac:dyDescent="0.35">
      <c r="A252" s="5302"/>
      <c r="B252" s="5305"/>
      <c r="C252" s="5308"/>
      <c r="D252" s="5318"/>
      <c r="E252" s="2574" t="s">
        <v>2515</v>
      </c>
      <c r="F252" s="2571">
        <v>564</v>
      </c>
      <c r="G252" s="2572" t="s">
        <v>16</v>
      </c>
      <c r="H252" s="2573"/>
      <c r="I252" s="2574"/>
      <c r="J252" s="2570"/>
      <c r="K252" s="3958">
        <v>1</v>
      </c>
      <c r="L252" s="4093"/>
      <c r="M252" s="2570"/>
      <c r="N252" s="2570"/>
      <c r="O252" s="2570"/>
      <c r="P252" s="3126"/>
    </row>
    <row r="253" spans="1:16" ht="22" customHeight="1" thickBot="1" x14ac:dyDescent="0.4">
      <c r="A253" s="5302"/>
      <c r="B253" s="5305"/>
      <c r="C253" s="5308"/>
      <c r="D253" s="5318"/>
      <c r="E253" s="2575" t="s">
        <v>2516</v>
      </c>
      <c r="F253" s="2576">
        <v>566</v>
      </c>
      <c r="G253" s="2577" t="s">
        <v>16</v>
      </c>
      <c r="H253" s="2578"/>
      <c r="I253" s="2575" t="str">
        <f>F250&amp;" + "&amp;F251&amp;" - "&amp;F252</f>
        <v>560 + 562 - 564</v>
      </c>
      <c r="J253" s="2579"/>
      <c r="K253" s="3966">
        <v>1</v>
      </c>
      <c r="L253" s="3299"/>
      <c r="M253" s="2579"/>
      <c r="N253" s="2579"/>
      <c r="O253" s="2579"/>
      <c r="P253" s="3127"/>
    </row>
    <row r="254" spans="1:16" ht="22" customHeight="1" thickTop="1" x14ac:dyDescent="0.35">
      <c r="A254" s="5302"/>
      <c r="B254" s="5305"/>
      <c r="C254" s="5346" t="s">
        <v>78</v>
      </c>
      <c r="D254" s="3231"/>
      <c r="E254" s="2595" t="s">
        <v>2514</v>
      </c>
      <c r="F254" s="2596">
        <v>570</v>
      </c>
      <c r="G254" s="2597" t="s">
        <v>16</v>
      </c>
      <c r="H254" s="2598"/>
      <c r="I254" s="2595" t="str">
        <f>F222&amp;" + "&amp;F226&amp;" + "&amp;F230&amp;" + "&amp;F234&amp;" + "&amp;F238&amp;" + "&amp;F242&amp;" + "&amp;F246&amp;" + "&amp;F250</f>
        <v>495 + 500 + 510 + 520 + 530 + 540 + 550 + 560</v>
      </c>
      <c r="J254" s="2599"/>
      <c r="K254" s="3936">
        <v>1</v>
      </c>
      <c r="L254" s="4094"/>
      <c r="M254" s="2599"/>
      <c r="N254" s="2599"/>
      <c r="O254" s="2599"/>
      <c r="P254" s="3131"/>
    </row>
    <row r="255" spans="1:16" ht="22" customHeight="1" x14ac:dyDescent="0.35">
      <c r="A255" s="5302"/>
      <c r="B255" s="5305"/>
      <c r="C255" s="5347"/>
      <c r="D255" s="3232"/>
      <c r="E255" s="2600" t="s">
        <v>1270</v>
      </c>
      <c r="F255" s="2601">
        <v>572</v>
      </c>
      <c r="G255" s="2602" t="s">
        <v>16</v>
      </c>
      <c r="H255" s="2603"/>
      <c r="I255" s="2600" t="str">
        <f t="shared" ref="I255:I257" si="1">F223&amp;" + "&amp;F227&amp;" + "&amp;F231&amp;" + "&amp;F235&amp;" + "&amp;F239&amp;" + "&amp;F243&amp;" + "&amp;F247&amp;" + "&amp;F251</f>
        <v>497 + 502 + 512 + 522 + 532 + 542 + 552 + 562</v>
      </c>
      <c r="J255" s="2604"/>
      <c r="K255" s="3962">
        <v>1</v>
      </c>
      <c r="L255" s="4095"/>
      <c r="M255" s="2604"/>
      <c r="N255" s="2604"/>
      <c r="O255" s="2604"/>
      <c r="P255" s="3132"/>
    </row>
    <row r="256" spans="1:16" ht="22" customHeight="1" x14ac:dyDescent="0.35">
      <c r="A256" s="5302"/>
      <c r="B256" s="5305"/>
      <c r="C256" s="5347"/>
      <c r="D256" s="3232"/>
      <c r="E256" s="2605" t="s">
        <v>2515</v>
      </c>
      <c r="F256" s="2606">
        <v>574</v>
      </c>
      <c r="G256" s="2607" t="s">
        <v>16</v>
      </c>
      <c r="H256" s="2608"/>
      <c r="I256" s="2605" t="str">
        <f t="shared" si="1"/>
        <v>498 + 504 + 514 + 524 + 534 + 544 + 554 + 564</v>
      </c>
      <c r="J256" s="2609"/>
      <c r="K256" s="3958">
        <v>1</v>
      </c>
      <c r="L256" s="4096"/>
      <c r="M256" s="2609"/>
      <c r="N256" s="2609"/>
      <c r="O256" s="2609"/>
      <c r="P256" s="3133"/>
    </row>
    <row r="257" spans="1:16" ht="22" customHeight="1" thickBot="1" x14ac:dyDescent="0.4">
      <c r="A257" s="5302"/>
      <c r="B257" s="5306"/>
      <c r="C257" s="5348"/>
      <c r="D257" s="3234"/>
      <c r="E257" s="2615" t="s">
        <v>2516</v>
      </c>
      <c r="F257" s="2626">
        <v>576</v>
      </c>
      <c r="G257" s="2617" t="s">
        <v>16</v>
      </c>
      <c r="H257" s="2618"/>
      <c r="I257" s="2615" t="str">
        <f t="shared" si="1"/>
        <v>499 + 506 + 516 + 526 + 536 + 546 + 556 + 566</v>
      </c>
      <c r="J257" s="2619"/>
      <c r="K257" s="3954">
        <v>1</v>
      </c>
      <c r="L257" s="4097"/>
      <c r="M257" s="2619"/>
      <c r="N257" s="2619"/>
      <c r="O257" s="2619"/>
      <c r="P257" s="3135"/>
    </row>
    <row r="258" spans="1:16" ht="22" hidden="1" customHeight="1" thickTop="1" x14ac:dyDescent="0.35">
      <c r="A258" s="5302"/>
      <c r="B258" s="5301" t="s">
        <v>2518</v>
      </c>
      <c r="C258" s="5336" t="s">
        <v>2519</v>
      </c>
      <c r="D258" s="5321" t="s">
        <v>2520</v>
      </c>
      <c r="E258" s="2627" t="s">
        <v>2521</v>
      </c>
      <c r="F258" s="2628" t="s">
        <v>2522</v>
      </c>
      <c r="G258" s="2629" t="s">
        <v>16</v>
      </c>
      <c r="H258" s="2630"/>
      <c r="I258" s="2630"/>
      <c r="J258" s="2627"/>
      <c r="K258" s="4044">
        <v>3</v>
      </c>
      <c r="L258" s="3182"/>
      <c r="M258" s="2627"/>
      <c r="N258" s="2627"/>
      <c r="O258" s="2627"/>
      <c r="P258" s="3137"/>
    </row>
    <row r="259" spans="1:16" ht="22" hidden="1" customHeight="1" x14ac:dyDescent="0.35">
      <c r="A259" s="5302"/>
      <c r="B259" s="5302"/>
      <c r="C259" s="5337"/>
      <c r="D259" s="5322"/>
      <c r="E259" s="2627" t="s">
        <v>2523</v>
      </c>
      <c r="F259" s="2628" t="s">
        <v>2524</v>
      </c>
      <c r="G259" s="2629" t="s">
        <v>16</v>
      </c>
      <c r="H259" s="2630"/>
      <c r="I259" s="2630"/>
      <c r="J259" s="2627"/>
      <c r="K259" s="4044">
        <v>3</v>
      </c>
      <c r="L259" s="3182"/>
      <c r="M259" s="2627"/>
      <c r="N259" s="2627"/>
      <c r="O259" s="2627"/>
      <c r="P259" s="3137"/>
    </row>
    <row r="260" spans="1:16" ht="22" hidden="1" customHeight="1" x14ac:dyDescent="0.35">
      <c r="A260" s="5302"/>
      <c r="B260" s="5302"/>
      <c r="C260" s="5337"/>
      <c r="D260" s="5322"/>
      <c r="E260" s="2627" t="s">
        <v>2525</v>
      </c>
      <c r="F260" s="2628" t="s">
        <v>2526</v>
      </c>
      <c r="G260" s="2629" t="s">
        <v>16</v>
      </c>
      <c r="H260" s="2630"/>
      <c r="I260" s="2630"/>
      <c r="J260" s="2627"/>
      <c r="K260" s="4044">
        <v>3</v>
      </c>
      <c r="L260" s="3182"/>
      <c r="M260" s="2627"/>
      <c r="N260" s="2627"/>
      <c r="O260" s="2627"/>
      <c r="P260" s="3137"/>
    </row>
    <row r="261" spans="1:16" ht="22" hidden="1" customHeight="1" x14ac:dyDescent="0.35">
      <c r="A261" s="5302"/>
      <c r="B261" s="5302"/>
      <c r="C261" s="5337"/>
      <c r="D261" s="5322"/>
      <c r="E261" s="2627" t="s">
        <v>2527</v>
      </c>
      <c r="F261" s="2628" t="s">
        <v>2528</v>
      </c>
      <c r="G261" s="2629" t="s">
        <v>16</v>
      </c>
      <c r="H261" s="2630"/>
      <c r="I261" s="2630"/>
      <c r="J261" s="2627"/>
      <c r="K261" s="4044">
        <v>3</v>
      </c>
      <c r="L261" s="3182"/>
      <c r="M261" s="2627"/>
      <c r="N261" s="2627"/>
      <c r="O261" s="2627"/>
      <c r="P261" s="3137"/>
    </row>
    <row r="262" spans="1:16" ht="22" hidden="1" customHeight="1" x14ac:dyDescent="0.35">
      <c r="A262" s="5302"/>
      <c r="B262" s="5302"/>
      <c r="C262" s="5337"/>
      <c r="D262" s="5322"/>
      <c r="E262" s="2627" t="s">
        <v>2529</v>
      </c>
      <c r="F262" s="2628" t="s">
        <v>2530</v>
      </c>
      <c r="G262" s="2629" t="s">
        <v>16</v>
      </c>
      <c r="H262" s="2630"/>
      <c r="I262" s="2630"/>
      <c r="J262" s="2627"/>
      <c r="K262" s="4044">
        <v>3</v>
      </c>
      <c r="L262" s="3182"/>
      <c r="M262" s="2627"/>
      <c r="N262" s="2627"/>
      <c r="O262" s="2627"/>
      <c r="P262" s="3137"/>
    </row>
    <row r="263" spans="1:16" ht="22" hidden="1" customHeight="1" x14ac:dyDescent="0.35">
      <c r="A263" s="5302"/>
      <c r="B263" s="5302"/>
      <c r="C263" s="5337"/>
      <c r="D263" s="5322"/>
      <c r="E263" s="2627" t="s">
        <v>2531</v>
      </c>
      <c r="F263" s="2628" t="s">
        <v>2532</v>
      </c>
      <c r="G263" s="2629" t="s">
        <v>16</v>
      </c>
      <c r="H263" s="2630"/>
      <c r="I263" s="2630"/>
      <c r="J263" s="2627"/>
      <c r="K263" s="4044">
        <v>3</v>
      </c>
      <c r="L263" s="3182"/>
      <c r="M263" s="2627"/>
      <c r="N263" s="2627"/>
      <c r="O263" s="2627"/>
      <c r="P263" s="3137"/>
    </row>
    <row r="264" spans="1:16" ht="22" hidden="1" customHeight="1" x14ac:dyDescent="0.35">
      <c r="A264" s="5302"/>
      <c r="B264" s="5302"/>
      <c r="C264" s="5337"/>
      <c r="D264" s="5322"/>
      <c r="E264" s="2627" t="s">
        <v>2533</v>
      </c>
      <c r="F264" s="2628" t="s">
        <v>2534</v>
      </c>
      <c r="G264" s="2629" t="s">
        <v>16</v>
      </c>
      <c r="H264" s="2630"/>
      <c r="I264" s="2630"/>
      <c r="J264" s="2627"/>
      <c r="K264" s="4044">
        <v>3</v>
      </c>
      <c r="L264" s="3182"/>
      <c r="M264" s="2627"/>
      <c r="N264" s="2627"/>
      <c r="O264" s="2627"/>
      <c r="P264" s="3137"/>
    </row>
    <row r="265" spans="1:16" ht="22" hidden="1" customHeight="1" thickBot="1" x14ac:dyDescent="0.4">
      <c r="A265" s="5302"/>
      <c r="B265" s="5302"/>
      <c r="C265" s="5337"/>
      <c r="D265" s="5323"/>
      <c r="E265" s="2627" t="s">
        <v>2535</v>
      </c>
      <c r="F265" s="2628" t="s">
        <v>2536</v>
      </c>
      <c r="G265" s="2629" t="s">
        <v>16</v>
      </c>
      <c r="H265" s="2630"/>
      <c r="I265" s="2630"/>
      <c r="J265" s="2627"/>
      <c r="K265" s="4044">
        <v>3</v>
      </c>
      <c r="L265" s="3182"/>
      <c r="M265" s="2627"/>
      <c r="N265" s="2627"/>
      <c r="O265" s="2627"/>
      <c r="P265" s="3137"/>
    </row>
    <row r="266" spans="1:16" ht="22" hidden="1" customHeight="1" thickTop="1" x14ac:dyDescent="0.35">
      <c r="A266" s="5302"/>
      <c r="B266" s="5302"/>
      <c r="C266" s="5337"/>
      <c r="D266" s="5321" t="s">
        <v>2537</v>
      </c>
      <c r="E266" s="2560" t="s">
        <v>2521</v>
      </c>
      <c r="F266" s="2631" t="s">
        <v>2538</v>
      </c>
      <c r="G266" s="2562" t="s">
        <v>16</v>
      </c>
      <c r="H266" s="2563"/>
      <c r="I266" s="2560"/>
      <c r="J266" s="2564"/>
      <c r="K266" s="4045">
        <v>3</v>
      </c>
      <c r="L266" s="4091"/>
      <c r="M266" s="2564"/>
      <c r="N266" s="2564"/>
      <c r="O266" s="2564"/>
      <c r="P266" s="3124"/>
    </row>
    <row r="267" spans="1:16" ht="22" hidden="1" customHeight="1" x14ac:dyDescent="0.35">
      <c r="A267" s="5302"/>
      <c r="B267" s="5302"/>
      <c r="C267" s="5337"/>
      <c r="D267" s="5322"/>
      <c r="E267" s="2627" t="s">
        <v>2523</v>
      </c>
      <c r="F267" s="2628" t="s">
        <v>2539</v>
      </c>
      <c r="G267" s="2629" t="s">
        <v>16</v>
      </c>
      <c r="H267" s="2630"/>
      <c r="I267" s="2630"/>
      <c r="J267" s="2627"/>
      <c r="K267" s="4044">
        <v>3</v>
      </c>
      <c r="L267" s="3182"/>
      <c r="M267" s="2627"/>
      <c r="N267" s="2627"/>
      <c r="O267" s="2627"/>
      <c r="P267" s="3137"/>
    </row>
    <row r="268" spans="1:16" ht="22" hidden="1" customHeight="1" x14ac:dyDescent="0.35">
      <c r="A268" s="5302"/>
      <c r="B268" s="5302"/>
      <c r="C268" s="5337"/>
      <c r="D268" s="5322"/>
      <c r="E268" s="2627" t="s">
        <v>2525</v>
      </c>
      <c r="F268" s="2628" t="s">
        <v>2540</v>
      </c>
      <c r="G268" s="2629" t="s">
        <v>16</v>
      </c>
      <c r="H268" s="2630"/>
      <c r="I268" s="2630"/>
      <c r="J268" s="2627"/>
      <c r="K268" s="4044">
        <v>3</v>
      </c>
      <c r="L268" s="3182"/>
      <c r="M268" s="2627"/>
      <c r="N268" s="2627"/>
      <c r="O268" s="2627"/>
      <c r="P268" s="3137"/>
    </row>
    <row r="269" spans="1:16" ht="22" hidden="1" customHeight="1" x14ac:dyDescent="0.35">
      <c r="A269" s="5302"/>
      <c r="B269" s="5302"/>
      <c r="C269" s="5337"/>
      <c r="D269" s="5322"/>
      <c r="E269" s="2627" t="s">
        <v>2527</v>
      </c>
      <c r="F269" s="2628" t="s">
        <v>2541</v>
      </c>
      <c r="G269" s="2629" t="s">
        <v>16</v>
      </c>
      <c r="H269" s="2630"/>
      <c r="I269" s="2630"/>
      <c r="J269" s="2627"/>
      <c r="K269" s="4044">
        <v>3</v>
      </c>
      <c r="L269" s="3182"/>
      <c r="M269" s="2627"/>
      <c r="N269" s="2627"/>
      <c r="O269" s="2627"/>
      <c r="P269" s="3137"/>
    </row>
    <row r="270" spans="1:16" ht="22" hidden="1" customHeight="1" x14ac:dyDescent="0.35">
      <c r="A270" s="5302"/>
      <c r="B270" s="5302"/>
      <c r="C270" s="5337"/>
      <c r="D270" s="5322"/>
      <c r="E270" s="2627" t="s">
        <v>2529</v>
      </c>
      <c r="F270" s="2628" t="s">
        <v>2542</v>
      </c>
      <c r="G270" s="2629" t="s">
        <v>16</v>
      </c>
      <c r="H270" s="2630"/>
      <c r="I270" s="2630"/>
      <c r="J270" s="2627"/>
      <c r="K270" s="4044">
        <v>3</v>
      </c>
      <c r="L270" s="3182"/>
      <c r="M270" s="2627"/>
      <c r="N270" s="2627"/>
      <c r="O270" s="2627"/>
      <c r="P270" s="3137"/>
    </row>
    <row r="271" spans="1:16" ht="22" hidden="1" customHeight="1" x14ac:dyDescent="0.35">
      <c r="A271" s="5302"/>
      <c r="B271" s="5302"/>
      <c r="C271" s="5337"/>
      <c r="D271" s="5322"/>
      <c r="E271" s="2627" t="s">
        <v>2531</v>
      </c>
      <c r="F271" s="2628" t="s">
        <v>2543</v>
      </c>
      <c r="G271" s="2629" t="s">
        <v>16</v>
      </c>
      <c r="H271" s="2630"/>
      <c r="I271" s="2630"/>
      <c r="J271" s="2627"/>
      <c r="K271" s="4044">
        <v>3</v>
      </c>
      <c r="L271" s="3182"/>
      <c r="M271" s="2627"/>
      <c r="N271" s="2627"/>
      <c r="O271" s="2627"/>
      <c r="P271" s="3137"/>
    </row>
    <row r="272" spans="1:16" ht="22" hidden="1" customHeight="1" x14ac:dyDescent="0.35">
      <c r="A272" s="5302"/>
      <c r="B272" s="5302"/>
      <c r="C272" s="5337"/>
      <c r="D272" s="5322"/>
      <c r="E272" s="2627" t="s">
        <v>2533</v>
      </c>
      <c r="F272" s="2628" t="s">
        <v>2544</v>
      </c>
      <c r="G272" s="2629" t="s">
        <v>16</v>
      </c>
      <c r="H272" s="2630"/>
      <c r="I272" s="2630"/>
      <c r="J272" s="2627"/>
      <c r="K272" s="4044">
        <v>3</v>
      </c>
      <c r="L272" s="3182"/>
      <c r="M272" s="2627"/>
      <c r="N272" s="2627"/>
      <c r="O272" s="2627"/>
      <c r="P272" s="3137"/>
    </row>
    <row r="273" spans="1:16" ht="22" hidden="1" customHeight="1" thickBot="1" x14ac:dyDescent="0.4">
      <c r="A273" s="5302"/>
      <c r="B273" s="5302"/>
      <c r="C273" s="5337"/>
      <c r="D273" s="5323"/>
      <c r="E273" s="2627" t="s">
        <v>2535</v>
      </c>
      <c r="F273" s="2628" t="s">
        <v>2545</v>
      </c>
      <c r="G273" s="2629" t="s">
        <v>16</v>
      </c>
      <c r="H273" s="2630"/>
      <c r="I273" s="2630"/>
      <c r="J273" s="2627"/>
      <c r="K273" s="4044">
        <v>3</v>
      </c>
      <c r="L273" s="3182"/>
      <c r="M273" s="2627"/>
      <c r="N273" s="2627"/>
      <c r="O273" s="2627"/>
      <c r="P273" s="3137"/>
    </row>
    <row r="274" spans="1:16" ht="22" hidden="1" customHeight="1" thickTop="1" x14ac:dyDescent="0.35">
      <c r="A274" s="5302"/>
      <c r="B274" s="5302"/>
      <c r="C274" s="5337"/>
      <c r="D274" s="5321" t="s">
        <v>2546</v>
      </c>
      <c r="E274" s="2560" t="s">
        <v>2521</v>
      </c>
      <c r="F274" s="2631" t="s">
        <v>2547</v>
      </c>
      <c r="G274" s="2562" t="s">
        <v>16</v>
      </c>
      <c r="H274" s="2563"/>
      <c r="I274" s="2560"/>
      <c r="J274" s="2564"/>
      <c r="K274" s="4045">
        <v>3</v>
      </c>
      <c r="L274" s="4091"/>
      <c r="M274" s="2564"/>
      <c r="N274" s="2564"/>
      <c r="O274" s="2564"/>
      <c r="P274" s="3124"/>
    </row>
    <row r="275" spans="1:16" ht="22" hidden="1" customHeight="1" x14ac:dyDescent="0.35">
      <c r="A275" s="5302"/>
      <c r="B275" s="5302"/>
      <c r="C275" s="5337"/>
      <c r="D275" s="5322"/>
      <c r="E275" s="2627" t="s">
        <v>2523</v>
      </c>
      <c r="F275" s="2628" t="s">
        <v>2548</v>
      </c>
      <c r="G275" s="2629" t="s">
        <v>16</v>
      </c>
      <c r="H275" s="2630"/>
      <c r="I275" s="2630"/>
      <c r="J275" s="2627"/>
      <c r="K275" s="4044">
        <v>3</v>
      </c>
      <c r="L275" s="3182"/>
      <c r="M275" s="2627"/>
      <c r="N275" s="2627"/>
      <c r="O275" s="2627"/>
      <c r="P275" s="3137"/>
    </row>
    <row r="276" spans="1:16" ht="22" hidden="1" customHeight="1" x14ac:dyDescent="0.35">
      <c r="A276" s="5302"/>
      <c r="B276" s="5302"/>
      <c r="C276" s="5337"/>
      <c r="D276" s="5322"/>
      <c r="E276" s="2627" t="s">
        <v>2525</v>
      </c>
      <c r="F276" s="2628" t="s">
        <v>2549</v>
      </c>
      <c r="G276" s="2629" t="s">
        <v>16</v>
      </c>
      <c r="H276" s="2630"/>
      <c r="I276" s="2630"/>
      <c r="J276" s="2627"/>
      <c r="K276" s="4044">
        <v>3</v>
      </c>
      <c r="L276" s="3182"/>
      <c r="M276" s="2627"/>
      <c r="N276" s="2627"/>
      <c r="O276" s="2627"/>
      <c r="P276" s="3137"/>
    </row>
    <row r="277" spans="1:16" ht="22" hidden="1" customHeight="1" x14ac:dyDescent="0.35">
      <c r="A277" s="5302"/>
      <c r="B277" s="5302"/>
      <c r="C277" s="5337"/>
      <c r="D277" s="5322"/>
      <c r="E277" s="2627" t="s">
        <v>2527</v>
      </c>
      <c r="F277" s="2628" t="s">
        <v>2550</v>
      </c>
      <c r="G277" s="2629" t="s">
        <v>16</v>
      </c>
      <c r="H277" s="2630"/>
      <c r="I277" s="2630"/>
      <c r="J277" s="2627"/>
      <c r="K277" s="4044">
        <v>3</v>
      </c>
      <c r="L277" s="3182"/>
      <c r="M277" s="2627"/>
      <c r="N277" s="2627"/>
      <c r="O277" s="2627"/>
      <c r="P277" s="3137"/>
    </row>
    <row r="278" spans="1:16" ht="22" hidden="1" customHeight="1" x14ac:dyDescent="0.35">
      <c r="A278" s="5302"/>
      <c r="B278" s="5302"/>
      <c r="C278" s="5337"/>
      <c r="D278" s="5322"/>
      <c r="E278" s="2627" t="s">
        <v>2529</v>
      </c>
      <c r="F278" s="2628" t="s">
        <v>2551</v>
      </c>
      <c r="G278" s="2629" t="s">
        <v>16</v>
      </c>
      <c r="H278" s="2630"/>
      <c r="I278" s="2630"/>
      <c r="J278" s="2627"/>
      <c r="K278" s="4044">
        <v>3</v>
      </c>
      <c r="L278" s="3182"/>
      <c r="M278" s="2627"/>
      <c r="N278" s="2627"/>
      <c r="O278" s="2627"/>
      <c r="P278" s="3137"/>
    </row>
    <row r="279" spans="1:16" ht="22" hidden="1" customHeight="1" x14ac:dyDescent="0.35">
      <c r="A279" s="5302"/>
      <c r="B279" s="5302"/>
      <c r="C279" s="5337"/>
      <c r="D279" s="5322"/>
      <c r="E279" s="2627" t="s">
        <v>2531</v>
      </c>
      <c r="F279" s="2628" t="s">
        <v>2552</v>
      </c>
      <c r="G279" s="2629" t="s">
        <v>16</v>
      </c>
      <c r="H279" s="2630"/>
      <c r="I279" s="2630"/>
      <c r="J279" s="2627"/>
      <c r="K279" s="4044">
        <v>3</v>
      </c>
      <c r="L279" s="3182"/>
      <c r="M279" s="2627"/>
      <c r="N279" s="2627"/>
      <c r="O279" s="2627"/>
      <c r="P279" s="3137"/>
    </row>
    <row r="280" spans="1:16" ht="22" hidden="1" customHeight="1" x14ac:dyDescent="0.35">
      <c r="A280" s="5302"/>
      <c r="B280" s="5302"/>
      <c r="C280" s="5337"/>
      <c r="D280" s="5322"/>
      <c r="E280" s="2627" t="s">
        <v>2533</v>
      </c>
      <c r="F280" s="2628" t="s">
        <v>2553</v>
      </c>
      <c r="G280" s="2629" t="s">
        <v>16</v>
      </c>
      <c r="H280" s="2630"/>
      <c r="I280" s="2630"/>
      <c r="J280" s="2627"/>
      <c r="K280" s="4044">
        <v>3</v>
      </c>
      <c r="L280" s="3182"/>
      <c r="M280" s="2627"/>
      <c r="N280" s="2627"/>
      <c r="O280" s="2627"/>
      <c r="P280" s="3137"/>
    </row>
    <row r="281" spans="1:16" ht="22" hidden="1" customHeight="1" thickBot="1" x14ac:dyDescent="0.4">
      <c r="A281" s="5302"/>
      <c r="B281" s="5302"/>
      <c r="C281" s="5337"/>
      <c r="D281" s="5323"/>
      <c r="E281" s="2627" t="s">
        <v>2535</v>
      </c>
      <c r="F281" s="2628" t="s">
        <v>2554</v>
      </c>
      <c r="G281" s="2629" t="s">
        <v>16</v>
      </c>
      <c r="H281" s="2630"/>
      <c r="I281" s="2630"/>
      <c r="J281" s="2627"/>
      <c r="K281" s="4044">
        <v>3</v>
      </c>
      <c r="L281" s="3182"/>
      <c r="M281" s="2627"/>
      <c r="N281" s="2627"/>
      <c r="O281" s="2627"/>
      <c r="P281" s="3137"/>
    </row>
    <row r="282" spans="1:16" ht="22" hidden="1" customHeight="1" thickTop="1" x14ac:dyDescent="0.35">
      <c r="A282" s="5302"/>
      <c r="B282" s="5302"/>
      <c r="C282" s="5337"/>
      <c r="D282" s="5321" t="s">
        <v>2555</v>
      </c>
      <c r="E282" s="2560" t="s">
        <v>2521</v>
      </c>
      <c r="F282" s="2631" t="s">
        <v>2556</v>
      </c>
      <c r="G282" s="2562" t="s">
        <v>16</v>
      </c>
      <c r="H282" s="2563"/>
      <c r="I282" s="2560"/>
      <c r="J282" s="2564"/>
      <c r="K282" s="4045">
        <v>3</v>
      </c>
      <c r="L282" s="4091"/>
      <c r="M282" s="2564"/>
      <c r="N282" s="2564"/>
      <c r="O282" s="2564"/>
      <c r="P282" s="3124"/>
    </row>
    <row r="283" spans="1:16" ht="22" hidden="1" customHeight="1" x14ac:dyDescent="0.35">
      <c r="A283" s="5302"/>
      <c r="B283" s="5302"/>
      <c r="C283" s="5337"/>
      <c r="D283" s="5322"/>
      <c r="E283" s="2627" t="s">
        <v>2523</v>
      </c>
      <c r="F283" s="2628" t="s">
        <v>2557</v>
      </c>
      <c r="G283" s="2629" t="s">
        <v>16</v>
      </c>
      <c r="H283" s="2630"/>
      <c r="I283" s="2630"/>
      <c r="J283" s="2627"/>
      <c r="K283" s="4044">
        <v>3</v>
      </c>
      <c r="L283" s="3182"/>
      <c r="M283" s="2627"/>
      <c r="N283" s="2627"/>
      <c r="O283" s="2627"/>
      <c r="P283" s="3137"/>
    </row>
    <row r="284" spans="1:16" ht="22" hidden="1" customHeight="1" x14ac:dyDescent="0.35">
      <c r="A284" s="5302"/>
      <c r="B284" s="5302"/>
      <c r="C284" s="5337"/>
      <c r="D284" s="5322"/>
      <c r="E284" s="2627" t="s">
        <v>2525</v>
      </c>
      <c r="F284" s="2628" t="s">
        <v>2558</v>
      </c>
      <c r="G284" s="2629" t="s">
        <v>16</v>
      </c>
      <c r="H284" s="2630"/>
      <c r="I284" s="2630"/>
      <c r="J284" s="2627"/>
      <c r="K284" s="4044">
        <v>3</v>
      </c>
      <c r="L284" s="3182"/>
      <c r="M284" s="2627"/>
      <c r="N284" s="2627"/>
      <c r="O284" s="2627"/>
      <c r="P284" s="3137"/>
    </row>
    <row r="285" spans="1:16" ht="22" hidden="1" customHeight="1" x14ac:dyDescent="0.35">
      <c r="A285" s="5302"/>
      <c r="B285" s="5302"/>
      <c r="C285" s="5337"/>
      <c r="D285" s="5322"/>
      <c r="E285" s="2627" t="s">
        <v>2527</v>
      </c>
      <c r="F285" s="2628" t="s">
        <v>2559</v>
      </c>
      <c r="G285" s="2629" t="s">
        <v>16</v>
      </c>
      <c r="H285" s="2630"/>
      <c r="I285" s="2630"/>
      <c r="J285" s="2627"/>
      <c r="K285" s="4044">
        <v>3</v>
      </c>
      <c r="L285" s="3182"/>
      <c r="M285" s="2627"/>
      <c r="N285" s="2627"/>
      <c r="O285" s="2627"/>
      <c r="P285" s="3137"/>
    </row>
    <row r="286" spans="1:16" ht="22" hidden="1" customHeight="1" x14ac:dyDescent="0.35">
      <c r="A286" s="5302"/>
      <c r="B286" s="5302"/>
      <c r="C286" s="5337"/>
      <c r="D286" s="5322"/>
      <c r="E286" s="2627" t="s">
        <v>2529</v>
      </c>
      <c r="F286" s="2628" t="s">
        <v>2560</v>
      </c>
      <c r="G286" s="2629" t="s">
        <v>16</v>
      </c>
      <c r="H286" s="2630"/>
      <c r="I286" s="2630"/>
      <c r="J286" s="2627"/>
      <c r="K286" s="4044">
        <v>3</v>
      </c>
      <c r="L286" s="3182"/>
      <c r="M286" s="2627"/>
      <c r="N286" s="2627"/>
      <c r="O286" s="2627"/>
      <c r="P286" s="3137"/>
    </row>
    <row r="287" spans="1:16" ht="22" hidden="1" customHeight="1" x14ac:dyDescent="0.35">
      <c r="A287" s="5302"/>
      <c r="B287" s="5302"/>
      <c r="C287" s="5337"/>
      <c r="D287" s="5322"/>
      <c r="E287" s="2627" t="s">
        <v>2531</v>
      </c>
      <c r="F287" s="2628" t="s">
        <v>2561</v>
      </c>
      <c r="G287" s="2629" t="s">
        <v>16</v>
      </c>
      <c r="H287" s="2630"/>
      <c r="I287" s="2630"/>
      <c r="J287" s="2627"/>
      <c r="K287" s="4044">
        <v>3</v>
      </c>
      <c r="L287" s="3182"/>
      <c r="M287" s="2627"/>
      <c r="N287" s="2627"/>
      <c r="O287" s="2627"/>
      <c r="P287" s="3137"/>
    </row>
    <row r="288" spans="1:16" ht="22" hidden="1" customHeight="1" x14ac:dyDescent="0.35">
      <c r="A288" s="5302"/>
      <c r="B288" s="5302"/>
      <c r="C288" s="5337"/>
      <c r="D288" s="5322"/>
      <c r="E288" s="2627" t="s">
        <v>2533</v>
      </c>
      <c r="F288" s="2628" t="s">
        <v>2562</v>
      </c>
      <c r="G288" s="2629" t="s">
        <v>16</v>
      </c>
      <c r="H288" s="2630"/>
      <c r="I288" s="2630"/>
      <c r="J288" s="2627"/>
      <c r="K288" s="4044">
        <v>3</v>
      </c>
      <c r="L288" s="3182"/>
      <c r="M288" s="2627"/>
      <c r="N288" s="2627"/>
      <c r="O288" s="2627"/>
      <c r="P288" s="3137"/>
    </row>
    <row r="289" spans="1:16" ht="22" hidden="1" customHeight="1" thickBot="1" x14ac:dyDescent="0.4">
      <c r="A289" s="5302"/>
      <c r="B289" s="5302"/>
      <c r="C289" s="5337"/>
      <c r="D289" s="5323"/>
      <c r="E289" s="2627" t="s">
        <v>2535</v>
      </c>
      <c r="F289" s="2628" t="s">
        <v>2563</v>
      </c>
      <c r="G289" s="2629" t="s">
        <v>16</v>
      </c>
      <c r="H289" s="2630"/>
      <c r="I289" s="2630"/>
      <c r="J289" s="2627"/>
      <c r="K289" s="4044">
        <v>3</v>
      </c>
      <c r="L289" s="3182"/>
      <c r="M289" s="2627"/>
      <c r="N289" s="2627"/>
      <c r="O289" s="2627"/>
      <c r="P289" s="3137"/>
    </row>
    <row r="290" spans="1:16" ht="22" hidden="1" customHeight="1" thickTop="1" x14ac:dyDescent="0.35">
      <c r="A290" s="5302"/>
      <c r="B290" s="5302"/>
      <c r="C290" s="5337"/>
      <c r="D290" s="5321" t="s">
        <v>2564</v>
      </c>
      <c r="E290" s="2560" t="s">
        <v>2521</v>
      </c>
      <c r="F290" s="2631" t="s">
        <v>2565</v>
      </c>
      <c r="G290" s="2562" t="s">
        <v>16</v>
      </c>
      <c r="H290" s="2563"/>
      <c r="I290" s="2560"/>
      <c r="J290" s="2564"/>
      <c r="K290" s="4045">
        <v>3</v>
      </c>
      <c r="L290" s="4091"/>
      <c r="M290" s="2564"/>
      <c r="N290" s="2564"/>
      <c r="O290" s="2564"/>
      <c r="P290" s="3124"/>
    </row>
    <row r="291" spans="1:16" ht="22" hidden="1" customHeight="1" x14ac:dyDescent="0.35">
      <c r="A291" s="5302"/>
      <c r="B291" s="5302"/>
      <c r="C291" s="5337"/>
      <c r="D291" s="5322"/>
      <c r="E291" s="2627" t="s">
        <v>2523</v>
      </c>
      <c r="F291" s="2628" t="s">
        <v>2566</v>
      </c>
      <c r="G291" s="2629" t="s">
        <v>16</v>
      </c>
      <c r="H291" s="2630"/>
      <c r="I291" s="2630"/>
      <c r="J291" s="2627"/>
      <c r="K291" s="4044">
        <v>3</v>
      </c>
      <c r="L291" s="3182"/>
      <c r="M291" s="2627"/>
      <c r="N291" s="2627"/>
      <c r="O291" s="2627"/>
      <c r="P291" s="3137"/>
    </row>
    <row r="292" spans="1:16" ht="22" hidden="1" customHeight="1" x14ac:dyDescent="0.35">
      <c r="A292" s="5302"/>
      <c r="B292" s="5302"/>
      <c r="C292" s="5337"/>
      <c r="D292" s="5322"/>
      <c r="E292" s="2627" t="s">
        <v>2525</v>
      </c>
      <c r="F292" s="2628" t="s">
        <v>2567</v>
      </c>
      <c r="G292" s="2629" t="s">
        <v>16</v>
      </c>
      <c r="H292" s="2630"/>
      <c r="I292" s="2630"/>
      <c r="J292" s="2627"/>
      <c r="K292" s="4044">
        <v>3</v>
      </c>
      <c r="L292" s="3182"/>
      <c r="M292" s="2627"/>
      <c r="N292" s="2627"/>
      <c r="O292" s="2627"/>
      <c r="P292" s="3137"/>
    </row>
    <row r="293" spans="1:16" ht="22" hidden="1" customHeight="1" x14ac:dyDescent="0.35">
      <c r="A293" s="5302"/>
      <c r="B293" s="5302"/>
      <c r="C293" s="5337"/>
      <c r="D293" s="5322"/>
      <c r="E293" s="2627" t="s">
        <v>2527</v>
      </c>
      <c r="F293" s="2628" t="s">
        <v>2568</v>
      </c>
      <c r="G293" s="2629" t="s">
        <v>16</v>
      </c>
      <c r="H293" s="2630"/>
      <c r="I293" s="2630"/>
      <c r="J293" s="2627"/>
      <c r="K293" s="4044">
        <v>3</v>
      </c>
      <c r="L293" s="3182"/>
      <c r="M293" s="2627"/>
      <c r="N293" s="2627"/>
      <c r="O293" s="2627"/>
      <c r="P293" s="3137"/>
    </row>
    <row r="294" spans="1:16" ht="22" hidden="1" customHeight="1" x14ac:dyDescent="0.35">
      <c r="A294" s="5302"/>
      <c r="B294" s="5302"/>
      <c r="C294" s="5337"/>
      <c r="D294" s="5322"/>
      <c r="E294" s="2627" t="s">
        <v>2529</v>
      </c>
      <c r="F294" s="2628" t="s">
        <v>2569</v>
      </c>
      <c r="G294" s="2629" t="s">
        <v>16</v>
      </c>
      <c r="H294" s="2630"/>
      <c r="I294" s="2630"/>
      <c r="J294" s="2627"/>
      <c r="K294" s="4044">
        <v>3</v>
      </c>
      <c r="L294" s="3182"/>
      <c r="M294" s="2627"/>
      <c r="N294" s="2627"/>
      <c r="O294" s="2627"/>
      <c r="P294" s="3137"/>
    </row>
    <row r="295" spans="1:16" ht="22" hidden="1" customHeight="1" x14ac:dyDescent="0.35">
      <c r="A295" s="5302"/>
      <c r="B295" s="5302"/>
      <c r="C295" s="5337"/>
      <c r="D295" s="5322"/>
      <c r="E295" s="2627" t="s">
        <v>2531</v>
      </c>
      <c r="F295" s="2628" t="s">
        <v>2570</v>
      </c>
      <c r="G295" s="2629" t="s">
        <v>16</v>
      </c>
      <c r="H295" s="2630"/>
      <c r="I295" s="2630"/>
      <c r="J295" s="2627"/>
      <c r="K295" s="4044">
        <v>3</v>
      </c>
      <c r="L295" s="3182"/>
      <c r="M295" s="2627"/>
      <c r="N295" s="2627"/>
      <c r="O295" s="2627"/>
      <c r="P295" s="3137"/>
    </row>
    <row r="296" spans="1:16" ht="22" hidden="1" customHeight="1" x14ac:dyDescent="0.35">
      <c r="A296" s="5302"/>
      <c r="B296" s="5302"/>
      <c r="C296" s="5337"/>
      <c r="D296" s="5322"/>
      <c r="E296" s="2627" t="s">
        <v>2533</v>
      </c>
      <c r="F296" s="2628" t="s">
        <v>2571</v>
      </c>
      <c r="G296" s="2629" t="s">
        <v>16</v>
      </c>
      <c r="H296" s="2630"/>
      <c r="I296" s="2630"/>
      <c r="J296" s="2627"/>
      <c r="K296" s="4044">
        <v>3</v>
      </c>
      <c r="L296" s="3182"/>
      <c r="M296" s="2627"/>
      <c r="N296" s="2627"/>
      <c r="O296" s="2627"/>
      <c r="P296" s="3137"/>
    </row>
    <row r="297" spans="1:16" ht="22" hidden="1" customHeight="1" thickBot="1" x14ac:dyDescent="0.4">
      <c r="A297" s="5302"/>
      <c r="B297" s="5302"/>
      <c r="C297" s="5337"/>
      <c r="D297" s="5323"/>
      <c r="E297" s="2627" t="s">
        <v>2535</v>
      </c>
      <c r="F297" s="2628" t="s">
        <v>2572</v>
      </c>
      <c r="G297" s="2629" t="s">
        <v>16</v>
      </c>
      <c r="H297" s="2630"/>
      <c r="I297" s="2630"/>
      <c r="J297" s="2627"/>
      <c r="K297" s="4044">
        <v>3</v>
      </c>
      <c r="L297" s="3182"/>
      <c r="M297" s="2627"/>
      <c r="N297" s="2627"/>
      <c r="O297" s="2627"/>
      <c r="P297" s="3137"/>
    </row>
    <row r="298" spans="1:16" ht="22" hidden="1" customHeight="1" thickTop="1" x14ac:dyDescent="0.35">
      <c r="A298" s="5302"/>
      <c r="B298" s="5302"/>
      <c r="C298" s="5337"/>
      <c r="D298" s="5321" t="s">
        <v>2573</v>
      </c>
      <c r="E298" s="2560" t="s">
        <v>2521</v>
      </c>
      <c r="F298" s="2631" t="s">
        <v>2574</v>
      </c>
      <c r="G298" s="2562" t="s">
        <v>16</v>
      </c>
      <c r="H298" s="2563"/>
      <c r="I298" s="2560"/>
      <c r="J298" s="2564"/>
      <c r="K298" s="4045">
        <v>3</v>
      </c>
      <c r="L298" s="4091"/>
      <c r="M298" s="2564"/>
      <c r="N298" s="2564"/>
      <c r="O298" s="2564"/>
      <c r="P298" s="3124"/>
    </row>
    <row r="299" spans="1:16" ht="22" hidden="1" customHeight="1" x14ac:dyDescent="0.35">
      <c r="A299" s="5302"/>
      <c r="B299" s="5302"/>
      <c r="C299" s="5337"/>
      <c r="D299" s="5322"/>
      <c r="E299" s="2627" t="s">
        <v>2523</v>
      </c>
      <c r="F299" s="2628" t="s">
        <v>2575</v>
      </c>
      <c r="G299" s="2629" t="s">
        <v>16</v>
      </c>
      <c r="H299" s="2630"/>
      <c r="I299" s="2630"/>
      <c r="J299" s="2627"/>
      <c r="K299" s="4044">
        <v>3</v>
      </c>
      <c r="L299" s="3182"/>
      <c r="M299" s="2627"/>
      <c r="N299" s="2627"/>
      <c r="O299" s="2627"/>
      <c r="P299" s="3137"/>
    </row>
    <row r="300" spans="1:16" ht="22" hidden="1" customHeight="1" x14ac:dyDescent="0.35">
      <c r="A300" s="5302"/>
      <c r="B300" s="5302"/>
      <c r="C300" s="5337"/>
      <c r="D300" s="5322"/>
      <c r="E300" s="2627" t="s">
        <v>2525</v>
      </c>
      <c r="F300" s="2628" t="s">
        <v>2576</v>
      </c>
      <c r="G300" s="2629" t="s">
        <v>16</v>
      </c>
      <c r="H300" s="2630"/>
      <c r="I300" s="2630"/>
      <c r="J300" s="2627"/>
      <c r="K300" s="4044">
        <v>3</v>
      </c>
      <c r="L300" s="3182"/>
      <c r="M300" s="2627"/>
      <c r="N300" s="2627"/>
      <c r="O300" s="2627"/>
      <c r="P300" s="3137"/>
    </row>
    <row r="301" spans="1:16" ht="22" hidden="1" customHeight="1" x14ac:dyDescent="0.35">
      <c r="A301" s="5302"/>
      <c r="B301" s="5302"/>
      <c r="C301" s="5337"/>
      <c r="D301" s="5322"/>
      <c r="E301" s="2627" t="s">
        <v>2527</v>
      </c>
      <c r="F301" s="2628" t="s">
        <v>2577</v>
      </c>
      <c r="G301" s="2629" t="s">
        <v>16</v>
      </c>
      <c r="H301" s="2630"/>
      <c r="I301" s="2630"/>
      <c r="J301" s="2627"/>
      <c r="K301" s="4044">
        <v>3</v>
      </c>
      <c r="L301" s="3182"/>
      <c r="M301" s="2627"/>
      <c r="N301" s="2627"/>
      <c r="O301" s="2627"/>
      <c r="P301" s="3137"/>
    </row>
    <row r="302" spans="1:16" ht="22" hidden="1" customHeight="1" x14ac:dyDescent="0.35">
      <c r="A302" s="5302"/>
      <c r="B302" s="5302"/>
      <c r="C302" s="5337"/>
      <c r="D302" s="5322"/>
      <c r="E302" s="2627" t="s">
        <v>2529</v>
      </c>
      <c r="F302" s="2628" t="s">
        <v>2578</v>
      </c>
      <c r="G302" s="2629" t="s">
        <v>16</v>
      </c>
      <c r="H302" s="2630"/>
      <c r="I302" s="2630"/>
      <c r="J302" s="2627"/>
      <c r="K302" s="4044">
        <v>3</v>
      </c>
      <c r="L302" s="3182"/>
      <c r="M302" s="2627"/>
      <c r="N302" s="2627"/>
      <c r="O302" s="2627"/>
      <c r="P302" s="3137"/>
    </row>
    <row r="303" spans="1:16" ht="22" hidden="1" customHeight="1" x14ac:dyDescent="0.35">
      <c r="A303" s="5302"/>
      <c r="B303" s="5302"/>
      <c r="C303" s="5337"/>
      <c r="D303" s="5322"/>
      <c r="E303" s="2627" t="s">
        <v>2531</v>
      </c>
      <c r="F303" s="2628" t="s">
        <v>2579</v>
      </c>
      <c r="G303" s="2629" t="s">
        <v>16</v>
      </c>
      <c r="H303" s="2630"/>
      <c r="I303" s="2630"/>
      <c r="J303" s="2627"/>
      <c r="K303" s="4044">
        <v>3</v>
      </c>
      <c r="L303" s="3182"/>
      <c r="M303" s="2627"/>
      <c r="N303" s="2627"/>
      <c r="O303" s="2627"/>
      <c r="P303" s="3137"/>
    </row>
    <row r="304" spans="1:16" ht="22" hidden="1" customHeight="1" x14ac:dyDescent="0.35">
      <c r="A304" s="5302"/>
      <c r="B304" s="5302"/>
      <c r="C304" s="5337"/>
      <c r="D304" s="5322"/>
      <c r="E304" s="2627" t="s">
        <v>2533</v>
      </c>
      <c r="F304" s="2628" t="s">
        <v>2580</v>
      </c>
      <c r="G304" s="2629" t="s">
        <v>16</v>
      </c>
      <c r="H304" s="2630"/>
      <c r="I304" s="2630"/>
      <c r="J304" s="2627"/>
      <c r="K304" s="4044">
        <v>3</v>
      </c>
      <c r="L304" s="3182"/>
      <c r="M304" s="2627"/>
      <c r="N304" s="2627"/>
      <c r="O304" s="2627"/>
      <c r="P304" s="3137"/>
    </row>
    <row r="305" spans="1:16" ht="22" hidden="1" customHeight="1" thickBot="1" x14ac:dyDescent="0.4">
      <c r="A305" s="5302"/>
      <c r="B305" s="5302"/>
      <c r="C305" s="5337"/>
      <c r="D305" s="5323"/>
      <c r="E305" s="2627" t="s">
        <v>2535</v>
      </c>
      <c r="F305" s="2628" t="s">
        <v>2581</v>
      </c>
      <c r="G305" s="2629" t="s">
        <v>16</v>
      </c>
      <c r="H305" s="2630"/>
      <c r="I305" s="2630"/>
      <c r="J305" s="2627"/>
      <c r="K305" s="4044">
        <v>3</v>
      </c>
      <c r="L305" s="3182"/>
      <c r="M305" s="2627"/>
      <c r="N305" s="2627"/>
      <c r="O305" s="2627"/>
      <c r="P305" s="3137"/>
    </row>
    <row r="306" spans="1:16" ht="22" hidden="1" customHeight="1" thickTop="1" x14ac:dyDescent="0.35">
      <c r="A306" s="5302"/>
      <c r="B306" s="5302"/>
      <c r="C306" s="5337"/>
      <c r="D306" s="5321" t="s">
        <v>2582</v>
      </c>
      <c r="E306" s="2560" t="s">
        <v>2521</v>
      </c>
      <c r="F306" s="2631" t="s">
        <v>2583</v>
      </c>
      <c r="G306" s="2562" t="s">
        <v>16</v>
      </c>
      <c r="H306" s="2563"/>
      <c r="I306" s="2560"/>
      <c r="J306" s="2564"/>
      <c r="K306" s="4045">
        <v>3</v>
      </c>
      <c r="L306" s="4091"/>
      <c r="M306" s="2564"/>
      <c r="N306" s="2564"/>
      <c r="O306" s="2564"/>
      <c r="P306" s="3124"/>
    </row>
    <row r="307" spans="1:16" ht="22" hidden="1" customHeight="1" x14ac:dyDescent="0.35">
      <c r="A307" s="5302"/>
      <c r="B307" s="5302"/>
      <c r="C307" s="5337"/>
      <c r="D307" s="5322"/>
      <c r="E307" s="2627" t="s">
        <v>2523</v>
      </c>
      <c r="F307" s="2628" t="s">
        <v>2584</v>
      </c>
      <c r="G307" s="2629" t="s">
        <v>16</v>
      </c>
      <c r="H307" s="2630"/>
      <c r="I307" s="2630"/>
      <c r="J307" s="2627"/>
      <c r="K307" s="4044">
        <v>3</v>
      </c>
      <c r="L307" s="3182"/>
      <c r="M307" s="2627"/>
      <c r="N307" s="2627"/>
      <c r="O307" s="2627"/>
      <c r="P307" s="3137"/>
    </row>
    <row r="308" spans="1:16" ht="22" hidden="1" customHeight="1" x14ac:dyDescent="0.35">
      <c r="A308" s="5302"/>
      <c r="B308" s="5302"/>
      <c r="C308" s="5337"/>
      <c r="D308" s="5322"/>
      <c r="E308" s="2627" t="s">
        <v>2525</v>
      </c>
      <c r="F308" s="2628" t="s">
        <v>2585</v>
      </c>
      <c r="G308" s="2629" t="s">
        <v>16</v>
      </c>
      <c r="H308" s="2630"/>
      <c r="I308" s="2630"/>
      <c r="J308" s="2627"/>
      <c r="K308" s="4044">
        <v>3</v>
      </c>
      <c r="L308" s="3182"/>
      <c r="M308" s="2627"/>
      <c r="N308" s="2627"/>
      <c r="O308" s="2627"/>
      <c r="P308" s="3137"/>
    </row>
    <row r="309" spans="1:16" ht="22" hidden="1" customHeight="1" x14ac:dyDescent="0.35">
      <c r="A309" s="5302"/>
      <c r="B309" s="5302"/>
      <c r="C309" s="5337"/>
      <c r="D309" s="5322"/>
      <c r="E309" s="2627" t="s">
        <v>2527</v>
      </c>
      <c r="F309" s="2628" t="s">
        <v>2586</v>
      </c>
      <c r="G309" s="2629" t="s">
        <v>16</v>
      </c>
      <c r="H309" s="2630"/>
      <c r="I309" s="2630"/>
      <c r="J309" s="2627"/>
      <c r="K309" s="4044">
        <v>3</v>
      </c>
      <c r="L309" s="3182"/>
      <c r="M309" s="2627"/>
      <c r="N309" s="2627"/>
      <c r="O309" s="2627"/>
      <c r="P309" s="3137"/>
    </row>
    <row r="310" spans="1:16" ht="22" hidden="1" customHeight="1" x14ac:dyDescent="0.35">
      <c r="A310" s="5302"/>
      <c r="B310" s="5302"/>
      <c r="C310" s="5337"/>
      <c r="D310" s="5322"/>
      <c r="E310" s="2627" t="s">
        <v>2529</v>
      </c>
      <c r="F310" s="2628" t="s">
        <v>2587</v>
      </c>
      <c r="G310" s="2629" t="s">
        <v>16</v>
      </c>
      <c r="H310" s="2630"/>
      <c r="I310" s="2630"/>
      <c r="J310" s="2627"/>
      <c r="K310" s="4044">
        <v>3</v>
      </c>
      <c r="L310" s="3182"/>
      <c r="M310" s="2627"/>
      <c r="N310" s="2627"/>
      <c r="O310" s="2627"/>
      <c r="P310" s="3137"/>
    </row>
    <row r="311" spans="1:16" ht="22" hidden="1" customHeight="1" x14ac:dyDescent="0.35">
      <c r="A311" s="5302"/>
      <c r="B311" s="5302"/>
      <c r="C311" s="5337"/>
      <c r="D311" s="5322"/>
      <c r="E311" s="2627" t="s">
        <v>2531</v>
      </c>
      <c r="F311" s="2628" t="s">
        <v>2588</v>
      </c>
      <c r="G311" s="2629" t="s">
        <v>16</v>
      </c>
      <c r="H311" s="2630"/>
      <c r="I311" s="2630"/>
      <c r="J311" s="2627"/>
      <c r="K311" s="4044">
        <v>3</v>
      </c>
      <c r="L311" s="3182"/>
      <c r="M311" s="2627"/>
      <c r="N311" s="2627"/>
      <c r="O311" s="2627"/>
      <c r="P311" s="3137"/>
    </row>
    <row r="312" spans="1:16" ht="22" hidden="1" customHeight="1" x14ac:dyDescent="0.35">
      <c r="A312" s="5302"/>
      <c r="B312" s="5302"/>
      <c r="C312" s="5337"/>
      <c r="D312" s="5322"/>
      <c r="E312" s="2627" t="s">
        <v>2533</v>
      </c>
      <c r="F312" s="2628" t="s">
        <v>2589</v>
      </c>
      <c r="G312" s="2629" t="s">
        <v>16</v>
      </c>
      <c r="H312" s="2630"/>
      <c r="I312" s="2630"/>
      <c r="J312" s="2627"/>
      <c r="K312" s="4044">
        <v>3</v>
      </c>
      <c r="L312" s="3182"/>
      <c r="M312" s="2627"/>
      <c r="N312" s="2627"/>
      <c r="O312" s="2627"/>
      <c r="P312" s="3137"/>
    </row>
    <row r="313" spans="1:16" ht="22" hidden="1" customHeight="1" thickBot="1" x14ac:dyDescent="0.4">
      <c r="A313" s="5302"/>
      <c r="B313" s="5302"/>
      <c r="C313" s="5337"/>
      <c r="D313" s="5323"/>
      <c r="E313" s="2627" t="s">
        <v>2535</v>
      </c>
      <c r="F313" s="2628" t="s">
        <v>2590</v>
      </c>
      <c r="G313" s="2629" t="s">
        <v>16</v>
      </c>
      <c r="H313" s="2630"/>
      <c r="I313" s="2630"/>
      <c r="J313" s="2627"/>
      <c r="K313" s="4044">
        <v>3</v>
      </c>
      <c r="L313" s="3182"/>
      <c r="M313" s="2627"/>
      <c r="N313" s="2627"/>
      <c r="O313" s="2627"/>
      <c r="P313" s="3137"/>
    </row>
    <row r="314" spans="1:16" ht="22" hidden="1" customHeight="1" thickTop="1" x14ac:dyDescent="0.35">
      <c r="A314" s="5302"/>
      <c r="B314" s="5302"/>
      <c r="C314" s="5337"/>
      <c r="D314" s="5321" t="s">
        <v>2591</v>
      </c>
      <c r="E314" s="2560" t="s">
        <v>2521</v>
      </c>
      <c r="F314" s="2631" t="s">
        <v>2592</v>
      </c>
      <c r="G314" s="2562" t="s">
        <v>16</v>
      </c>
      <c r="H314" s="2563"/>
      <c r="I314" s="2560"/>
      <c r="J314" s="2564"/>
      <c r="K314" s="4045">
        <v>3</v>
      </c>
      <c r="L314" s="4091"/>
      <c r="M314" s="2564"/>
      <c r="N314" s="2564"/>
      <c r="O314" s="2564"/>
      <c r="P314" s="3124"/>
    </row>
    <row r="315" spans="1:16" ht="22" hidden="1" customHeight="1" x14ac:dyDescent="0.35">
      <c r="A315" s="5302"/>
      <c r="B315" s="5302"/>
      <c r="C315" s="5337"/>
      <c r="D315" s="5322"/>
      <c r="E315" s="2627" t="s">
        <v>2523</v>
      </c>
      <c r="F315" s="2628" t="s">
        <v>2593</v>
      </c>
      <c r="G315" s="2629" t="s">
        <v>16</v>
      </c>
      <c r="H315" s="2630"/>
      <c r="I315" s="2630"/>
      <c r="J315" s="2627"/>
      <c r="K315" s="4044">
        <v>3</v>
      </c>
      <c r="L315" s="3182"/>
      <c r="M315" s="2627"/>
      <c r="N315" s="2627"/>
      <c r="O315" s="2627"/>
      <c r="P315" s="3137"/>
    </row>
    <row r="316" spans="1:16" ht="22" hidden="1" customHeight="1" x14ac:dyDescent="0.35">
      <c r="A316" s="5302"/>
      <c r="B316" s="5302"/>
      <c r="C316" s="5337"/>
      <c r="D316" s="5322"/>
      <c r="E316" s="2627" t="s">
        <v>2525</v>
      </c>
      <c r="F316" s="2628" t="s">
        <v>2594</v>
      </c>
      <c r="G316" s="2629" t="s">
        <v>16</v>
      </c>
      <c r="H316" s="2630"/>
      <c r="I316" s="2630"/>
      <c r="J316" s="2627"/>
      <c r="K316" s="4044">
        <v>3</v>
      </c>
      <c r="L316" s="3182"/>
      <c r="M316" s="2627"/>
      <c r="N316" s="2627"/>
      <c r="O316" s="2627"/>
      <c r="P316" s="3137"/>
    </row>
    <row r="317" spans="1:16" ht="22" hidden="1" customHeight="1" x14ac:dyDescent="0.35">
      <c r="A317" s="5302"/>
      <c r="B317" s="5302"/>
      <c r="C317" s="5337"/>
      <c r="D317" s="5322"/>
      <c r="E317" s="2627" t="s">
        <v>2527</v>
      </c>
      <c r="F317" s="2628" t="s">
        <v>2595</v>
      </c>
      <c r="G317" s="2629" t="s">
        <v>16</v>
      </c>
      <c r="H317" s="2630"/>
      <c r="I317" s="2630"/>
      <c r="J317" s="2627"/>
      <c r="K317" s="4044">
        <v>3</v>
      </c>
      <c r="L317" s="3182"/>
      <c r="M317" s="2627"/>
      <c r="N317" s="2627"/>
      <c r="O317" s="2627"/>
      <c r="P317" s="3137"/>
    </row>
    <row r="318" spans="1:16" ht="22" hidden="1" customHeight="1" x14ac:dyDescent="0.35">
      <c r="A318" s="5302"/>
      <c r="B318" s="5302"/>
      <c r="C318" s="5337"/>
      <c r="D318" s="5322"/>
      <c r="E318" s="2627" t="s">
        <v>2529</v>
      </c>
      <c r="F318" s="2628" t="s">
        <v>2596</v>
      </c>
      <c r="G318" s="2629" t="s">
        <v>16</v>
      </c>
      <c r="H318" s="2630"/>
      <c r="I318" s="2630"/>
      <c r="J318" s="2627"/>
      <c r="K318" s="4044">
        <v>3</v>
      </c>
      <c r="L318" s="3182"/>
      <c r="M318" s="2627"/>
      <c r="N318" s="2627"/>
      <c r="O318" s="2627"/>
      <c r="P318" s="3137"/>
    </row>
    <row r="319" spans="1:16" ht="22" hidden="1" customHeight="1" x14ac:dyDescent="0.35">
      <c r="A319" s="5302"/>
      <c r="B319" s="5302"/>
      <c r="C319" s="5337"/>
      <c r="D319" s="5322"/>
      <c r="E319" s="2627" t="s">
        <v>2531</v>
      </c>
      <c r="F319" s="2628" t="s">
        <v>2597</v>
      </c>
      <c r="G319" s="2629" t="s">
        <v>16</v>
      </c>
      <c r="H319" s="2630"/>
      <c r="I319" s="2630"/>
      <c r="J319" s="2627"/>
      <c r="K319" s="4044">
        <v>3</v>
      </c>
      <c r="L319" s="3182"/>
      <c r="M319" s="2627"/>
      <c r="N319" s="2627"/>
      <c r="O319" s="2627"/>
      <c r="P319" s="3137"/>
    </row>
    <row r="320" spans="1:16" ht="22" hidden="1" customHeight="1" x14ac:dyDescent="0.35">
      <c r="A320" s="5302"/>
      <c r="B320" s="5302"/>
      <c r="C320" s="5337"/>
      <c r="D320" s="5322"/>
      <c r="E320" s="2627" t="s">
        <v>2533</v>
      </c>
      <c r="F320" s="2628" t="s">
        <v>2598</v>
      </c>
      <c r="G320" s="2629" t="s">
        <v>16</v>
      </c>
      <c r="H320" s="2630"/>
      <c r="I320" s="2630"/>
      <c r="J320" s="2627"/>
      <c r="K320" s="4044">
        <v>3</v>
      </c>
      <c r="L320" s="3182"/>
      <c r="M320" s="2627"/>
      <c r="N320" s="2627"/>
      <c r="O320" s="2627"/>
      <c r="P320" s="3137"/>
    </row>
    <row r="321" spans="1:16" ht="22" hidden="1" customHeight="1" thickBot="1" x14ac:dyDescent="0.4">
      <c r="A321" s="5302"/>
      <c r="B321" s="5302"/>
      <c r="C321" s="5337"/>
      <c r="D321" s="5323"/>
      <c r="E321" s="2627" t="s">
        <v>2535</v>
      </c>
      <c r="F321" s="2628" t="s">
        <v>2599</v>
      </c>
      <c r="G321" s="2629" t="s">
        <v>16</v>
      </c>
      <c r="H321" s="2630"/>
      <c r="I321" s="2630"/>
      <c r="J321" s="2627"/>
      <c r="K321" s="4044">
        <v>3</v>
      </c>
      <c r="L321" s="3182"/>
      <c r="M321" s="2627"/>
      <c r="N321" s="2627"/>
      <c r="O321" s="2627"/>
      <c r="P321" s="3137"/>
    </row>
    <row r="322" spans="1:16" ht="22" hidden="1" customHeight="1" thickTop="1" x14ac:dyDescent="0.35">
      <c r="A322" s="5302"/>
      <c r="B322" s="5302"/>
      <c r="C322" s="5337"/>
      <c r="D322" s="5321" t="s">
        <v>2600</v>
      </c>
      <c r="E322" s="2560" t="s">
        <v>2521</v>
      </c>
      <c r="F322" s="2631" t="s">
        <v>2601</v>
      </c>
      <c r="G322" s="2562" t="s">
        <v>16</v>
      </c>
      <c r="H322" s="2563"/>
      <c r="I322" s="2560"/>
      <c r="J322" s="2564"/>
      <c r="K322" s="4045">
        <v>3</v>
      </c>
      <c r="L322" s="4091"/>
      <c r="M322" s="2564"/>
      <c r="N322" s="2564"/>
      <c r="O322" s="2564"/>
      <c r="P322" s="3124"/>
    </row>
    <row r="323" spans="1:16" ht="22" hidden="1" customHeight="1" x14ac:dyDescent="0.35">
      <c r="A323" s="5302"/>
      <c r="B323" s="5302"/>
      <c r="C323" s="5337"/>
      <c r="D323" s="5322"/>
      <c r="E323" s="2627" t="s">
        <v>2523</v>
      </c>
      <c r="F323" s="2628" t="s">
        <v>2602</v>
      </c>
      <c r="G323" s="2629" t="s">
        <v>16</v>
      </c>
      <c r="H323" s="2630"/>
      <c r="I323" s="2630"/>
      <c r="J323" s="2627"/>
      <c r="K323" s="4044">
        <v>3</v>
      </c>
      <c r="L323" s="3182"/>
      <c r="M323" s="2627"/>
      <c r="N323" s="2627"/>
      <c r="O323" s="2627"/>
      <c r="P323" s="3137"/>
    </row>
    <row r="324" spans="1:16" ht="22" hidden="1" customHeight="1" x14ac:dyDescent="0.35">
      <c r="A324" s="5302"/>
      <c r="B324" s="5302"/>
      <c r="C324" s="5337"/>
      <c r="D324" s="5322"/>
      <c r="E324" s="2627" t="s">
        <v>2525</v>
      </c>
      <c r="F324" s="2628" t="s">
        <v>2603</v>
      </c>
      <c r="G324" s="2629" t="s">
        <v>16</v>
      </c>
      <c r="H324" s="2630"/>
      <c r="I324" s="2630"/>
      <c r="J324" s="2627"/>
      <c r="K324" s="4044">
        <v>3</v>
      </c>
      <c r="L324" s="3182"/>
      <c r="M324" s="2627"/>
      <c r="N324" s="2627"/>
      <c r="O324" s="2627"/>
      <c r="P324" s="3137"/>
    </row>
    <row r="325" spans="1:16" ht="22" hidden="1" customHeight="1" x14ac:dyDescent="0.35">
      <c r="A325" s="5302"/>
      <c r="B325" s="5302"/>
      <c r="C325" s="5337"/>
      <c r="D325" s="5322"/>
      <c r="E325" s="2627" t="s">
        <v>2527</v>
      </c>
      <c r="F325" s="2628" t="s">
        <v>2604</v>
      </c>
      <c r="G325" s="2629" t="s">
        <v>16</v>
      </c>
      <c r="H325" s="2630"/>
      <c r="I325" s="2630"/>
      <c r="J325" s="2627"/>
      <c r="K325" s="4044">
        <v>3</v>
      </c>
      <c r="L325" s="3182"/>
      <c r="M325" s="2627"/>
      <c r="N325" s="2627"/>
      <c r="O325" s="2627"/>
      <c r="P325" s="3137"/>
    </row>
    <row r="326" spans="1:16" ht="22" hidden="1" customHeight="1" x14ac:dyDescent="0.35">
      <c r="A326" s="5302"/>
      <c r="B326" s="5302"/>
      <c r="C326" s="5337"/>
      <c r="D326" s="5322"/>
      <c r="E326" s="2627" t="s">
        <v>2529</v>
      </c>
      <c r="F326" s="2628" t="s">
        <v>2605</v>
      </c>
      <c r="G326" s="2629" t="s">
        <v>16</v>
      </c>
      <c r="H326" s="2630"/>
      <c r="I326" s="2630"/>
      <c r="J326" s="2627"/>
      <c r="K326" s="4044">
        <v>3</v>
      </c>
      <c r="L326" s="3182"/>
      <c r="M326" s="2627"/>
      <c r="N326" s="2627"/>
      <c r="O326" s="2627"/>
      <c r="P326" s="3137"/>
    </row>
    <row r="327" spans="1:16" ht="22" hidden="1" customHeight="1" x14ac:dyDescent="0.35">
      <c r="A327" s="5302"/>
      <c r="B327" s="5302"/>
      <c r="C327" s="5337"/>
      <c r="D327" s="5322"/>
      <c r="E327" s="2627" t="s">
        <v>2531</v>
      </c>
      <c r="F327" s="2628" t="s">
        <v>2606</v>
      </c>
      <c r="G327" s="2629" t="s">
        <v>16</v>
      </c>
      <c r="H327" s="2630"/>
      <c r="I327" s="2630"/>
      <c r="J327" s="2627"/>
      <c r="K327" s="4044">
        <v>3</v>
      </c>
      <c r="L327" s="3182"/>
      <c r="M327" s="2627"/>
      <c r="N327" s="2627"/>
      <c r="O327" s="2627"/>
      <c r="P327" s="3137"/>
    </row>
    <row r="328" spans="1:16" ht="22" hidden="1" customHeight="1" x14ac:dyDescent="0.35">
      <c r="A328" s="5302"/>
      <c r="B328" s="5302"/>
      <c r="C328" s="5337"/>
      <c r="D328" s="5322"/>
      <c r="E328" s="2627" t="s">
        <v>2533</v>
      </c>
      <c r="F328" s="2628" t="s">
        <v>2607</v>
      </c>
      <c r="G328" s="2629" t="s">
        <v>16</v>
      </c>
      <c r="H328" s="2630"/>
      <c r="I328" s="2630"/>
      <c r="J328" s="2627"/>
      <c r="K328" s="4044">
        <v>3</v>
      </c>
      <c r="L328" s="3182"/>
      <c r="M328" s="2627"/>
      <c r="N328" s="2627"/>
      <c r="O328" s="2627"/>
      <c r="P328" s="3137"/>
    </row>
    <row r="329" spans="1:16" ht="22" hidden="1" customHeight="1" thickBot="1" x14ac:dyDescent="0.4">
      <c r="A329" s="5302"/>
      <c r="B329" s="5302"/>
      <c r="C329" s="5337"/>
      <c r="D329" s="5323"/>
      <c r="E329" s="2627" t="s">
        <v>2535</v>
      </c>
      <c r="F329" s="2628" t="s">
        <v>2608</v>
      </c>
      <c r="G329" s="2629" t="s">
        <v>16</v>
      </c>
      <c r="H329" s="2630"/>
      <c r="I329" s="2630"/>
      <c r="J329" s="2627"/>
      <c r="K329" s="4044">
        <v>3</v>
      </c>
      <c r="L329" s="3182"/>
      <c r="M329" s="2627"/>
      <c r="N329" s="2627"/>
      <c r="O329" s="2627"/>
      <c r="P329" s="3137"/>
    </row>
    <row r="330" spans="1:16" ht="22" hidden="1" customHeight="1" thickTop="1" x14ac:dyDescent="0.35">
      <c r="A330" s="5302"/>
      <c r="B330" s="5302"/>
      <c r="C330" s="5337"/>
      <c r="D330" s="5321" t="s">
        <v>2609</v>
      </c>
      <c r="E330" s="2560" t="s">
        <v>2521</v>
      </c>
      <c r="F330" s="2631" t="s">
        <v>2610</v>
      </c>
      <c r="G330" s="2562" t="s">
        <v>16</v>
      </c>
      <c r="H330" s="2563"/>
      <c r="I330" s="2560"/>
      <c r="J330" s="2564"/>
      <c r="K330" s="4045">
        <v>3</v>
      </c>
      <c r="L330" s="4091"/>
      <c r="M330" s="2564"/>
      <c r="N330" s="2564"/>
      <c r="O330" s="2564"/>
      <c r="P330" s="3124"/>
    </row>
    <row r="331" spans="1:16" ht="22" hidden="1" customHeight="1" x14ac:dyDescent="0.35">
      <c r="A331" s="5302"/>
      <c r="B331" s="5302"/>
      <c r="C331" s="5337"/>
      <c r="D331" s="5322"/>
      <c r="E331" s="2627" t="s">
        <v>2523</v>
      </c>
      <c r="F331" s="2628" t="s">
        <v>2611</v>
      </c>
      <c r="G331" s="2629" t="s">
        <v>16</v>
      </c>
      <c r="H331" s="2630"/>
      <c r="I331" s="2630"/>
      <c r="J331" s="2627"/>
      <c r="K331" s="4044">
        <v>3</v>
      </c>
      <c r="L331" s="3182"/>
      <c r="M331" s="2627"/>
      <c r="N331" s="2627"/>
      <c r="O331" s="2627"/>
      <c r="P331" s="3137"/>
    </row>
    <row r="332" spans="1:16" ht="22" hidden="1" customHeight="1" x14ac:dyDescent="0.35">
      <c r="A332" s="5302"/>
      <c r="B332" s="5302"/>
      <c r="C332" s="5337"/>
      <c r="D332" s="5322"/>
      <c r="E332" s="2627" t="s">
        <v>2525</v>
      </c>
      <c r="F332" s="2628" t="s">
        <v>2612</v>
      </c>
      <c r="G332" s="2629" t="s">
        <v>16</v>
      </c>
      <c r="H332" s="2630"/>
      <c r="I332" s="2630"/>
      <c r="J332" s="2627"/>
      <c r="K332" s="4044">
        <v>3</v>
      </c>
      <c r="L332" s="3182"/>
      <c r="M332" s="2627"/>
      <c r="N332" s="2627"/>
      <c r="O332" s="2627"/>
      <c r="P332" s="3137"/>
    </row>
    <row r="333" spans="1:16" ht="22" hidden="1" customHeight="1" x14ac:dyDescent="0.35">
      <c r="A333" s="5302"/>
      <c r="B333" s="5302"/>
      <c r="C333" s="5337"/>
      <c r="D333" s="5322"/>
      <c r="E333" s="2627" t="s">
        <v>2527</v>
      </c>
      <c r="F333" s="2628" t="s">
        <v>2613</v>
      </c>
      <c r="G333" s="2629" t="s">
        <v>16</v>
      </c>
      <c r="H333" s="2630"/>
      <c r="I333" s="2630"/>
      <c r="J333" s="2627"/>
      <c r="K333" s="4044">
        <v>3</v>
      </c>
      <c r="L333" s="3182"/>
      <c r="M333" s="2627"/>
      <c r="N333" s="2627"/>
      <c r="O333" s="2627"/>
      <c r="P333" s="3137"/>
    </row>
    <row r="334" spans="1:16" ht="22" hidden="1" customHeight="1" x14ac:dyDescent="0.35">
      <c r="A334" s="5302"/>
      <c r="B334" s="5302"/>
      <c r="C334" s="5337"/>
      <c r="D334" s="5322"/>
      <c r="E334" s="2627" t="s">
        <v>2529</v>
      </c>
      <c r="F334" s="2628" t="s">
        <v>2614</v>
      </c>
      <c r="G334" s="2629" t="s">
        <v>16</v>
      </c>
      <c r="H334" s="2630"/>
      <c r="I334" s="2630"/>
      <c r="J334" s="2627"/>
      <c r="K334" s="4044">
        <v>3</v>
      </c>
      <c r="L334" s="3182"/>
      <c r="M334" s="2627"/>
      <c r="N334" s="2627"/>
      <c r="O334" s="2627"/>
      <c r="P334" s="3137"/>
    </row>
    <row r="335" spans="1:16" ht="22" hidden="1" customHeight="1" x14ac:dyDescent="0.35">
      <c r="A335" s="5302"/>
      <c r="B335" s="5302"/>
      <c r="C335" s="5337"/>
      <c r="D335" s="5322"/>
      <c r="E335" s="2627" t="s">
        <v>2531</v>
      </c>
      <c r="F335" s="2628" t="s">
        <v>2615</v>
      </c>
      <c r="G335" s="2629" t="s">
        <v>16</v>
      </c>
      <c r="H335" s="2630"/>
      <c r="I335" s="2630"/>
      <c r="J335" s="2627"/>
      <c r="K335" s="4044">
        <v>3</v>
      </c>
      <c r="L335" s="3182"/>
      <c r="M335" s="2627"/>
      <c r="N335" s="2627"/>
      <c r="O335" s="2627"/>
      <c r="P335" s="3137"/>
    </row>
    <row r="336" spans="1:16" ht="22" hidden="1" customHeight="1" x14ac:dyDescent="0.35">
      <c r="A336" s="5302"/>
      <c r="B336" s="5302"/>
      <c r="C336" s="5337"/>
      <c r="D336" s="5322"/>
      <c r="E336" s="2627" t="s">
        <v>2533</v>
      </c>
      <c r="F336" s="2628" t="s">
        <v>2616</v>
      </c>
      <c r="G336" s="2629" t="s">
        <v>16</v>
      </c>
      <c r="H336" s="2630"/>
      <c r="I336" s="2630"/>
      <c r="J336" s="2627"/>
      <c r="K336" s="4044">
        <v>3</v>
      </c>
      <c r="L336" s="3182"/>
      <c r="M336" s="2627"/>
      <c r="N336" s="2627"/>
      <c r="O336" s="2627"/>
      <c r="P336" s="3137"/>
    </row>
    <row r="337" spans="1:16" ht="22" hidden="1" customHeight="1" thickBot="1" x14ac:dyDescent="0.4">
      <c r="A337" s="5302"/>
      <c r="B337" s="5302"/>
      <c r="C337" s="5337"/>
      <c r="D337" s="5323"/>
      <c r="E337" s="2627" t="s">
        <v>2535</v>
      </c>
      <c r="F337" s="2628" t="s">
        <v>2617</v>
      </c>
      <c r="G337" s="2629" t="s">
        <v>16</v>
      </c>
      <c r="H337" s="2630"/>
      <c r="I337" s="2630"/>
      <c r="J337" s="2627"/>
      <c r="K337" s="4044">
        <v>3</v>
      </c>
      <c r="L337" s="3182"/>
      <c r="M337" s="2627"/>
      <c r="N337" s="2627"/>
      <c r="O337" s="2627"/>
      <c r="P337" s="3137"/>
    </row>
    <row r="338" spans="1:16" ht="22" hidden="1" customHeight="1" thickTop="1" x14ac:dyDescent="0.35">
      <c r="A338" s="5302"/>
      <c r="B338" s="5302"/>
      <c r="C338" s="5337"/>
      <c r="D338" s="5328" t="s">
        <v>926</v>
      </c>
      <c r="E338" s="2560" t="s">
        <v>2521</v>
      </c>
      <c r="F338" s="2561">
        <v>578</v>
      </c>
      <c r="G338" s="2562" t="s">
        <v>16</v>
      </c>
      <c r="H338" s="2563"/>
      <c r="I338" s="2560"/>
      <c r="J338" s="2564"/>
      <c r="K338" s="4045">
        <v>3</v>
      </c>
      <c r="L338" s="4091"/>
      <c r="M338" s="2564"/>
      <c r="N338" s="2564"/>
      <c r="O338" s="2564"/>
      <c r="P338" s="3124"/>
    </row>
    <row r="339" spans="1:16" ht="22" hidden="1" customHeight="1" x14ac:dyDescent="0.35">
      <c r="A339" s="5302"/>
      <c r="B339" s="5302"/>
      <c r="C339" s="5337"/>
      <c r="D339" s="5322"/>
      <c r="E339" s="2627" t="s">
        <v>2523</v>
      </c>
      <c r="F339" s="2632">
        <v>580</v>
      </c>
      <c r="G339" s="2629" t="s">
        <v>16</v>
      </c>
      <c r="H339" s="2630"/>
      <c r="I339" s="2630"/>
      <c r="J339" s="2627"/>
      <c r="K339" s="4044">
        <v>3</v>
      </c>
      <c r="L339" s="3182"/>
      <c r="M339" s="2627"/>
      <c r="N339" s="2627"/>
      <c r="O339" s="2627"/>
      <c r="P339" s="3137"/>
    </row>
    <row r="340" spans="1:16" ht="22" hidden="1" customHeight="1" x14ac:dyDescent="0.35">
      <c r="A340" s="5302"/>
      <c r="B340" s="5302"/>
      <c r="C340" s="5337"/>
      <c r="D340" s="5322"/>
      <c r="E340" s="2627" t="s">
        <v>2525</v>
      </c>
      <c r="F340" s="2632">
        <v>582</v>
      </c>
      <c r="G340" s="2629" t="s">
        <v>16</v>
      </c>
      <c r="H340" s="2630"/>
      <c r="I340" s="2630"/>
      <c r="J340" s="2627"/>
      <c r="K340" s="4044">
        <v>3</v>
      </c>
      <c r="L340" s="3182"/>
      <c r="M340" s="2627"/>
      <c r="N340" s="2627"/>
      <c r="O340" s="2627"/>
      <c r="P340" s="3137"/>
    </row>
    <row r="341" spans="1:16" ht="22" hidden="1" customHeight="1" x14ac:dyDescent="0.35">
      <c r="A341" s="5302"/>
      <c r="B341" s="5302"/>
      <c r="C341" s="5337"/>
      <c r="D341" s="5322"/>
      <c r="E341" s="2627" t="s">
        <v>2527</v>
      </c>
      <c r="F341" s="2632">
        <v>584</v>
      </c>
      <c r="G341" s="2629" t="s">
        <v>16</v>
      </c>
      <c r="H341" s="2630"/>
      <c r="I341" s="2630"/>
      <c r="J341" s="2627"/>
      <c r="K341" s="4044">
        <v>3</v>
      </c>
      <c r="L341" s="3182"/>
      <c r="M341" s="2627"/>
      <c r="N341" s="2627"/>
      <c r="O341" s="2627"/>
      <c r="P341" s="3137"/>
    </row>
    <row r="342" spans="1:16" ht="22" hidden="1" customHeight="1" x14ac:dyDescent="0.35">
      <c r="A342" s="5302"/>
      <c r="B342" s="5302"/>
      <c r="C342" s="5337"/>
      <c r="D342" s="5322"/>
      <c r="E342" s="2627" t="s">
        <v>2529</v>
      </c>
      <c r="F342" s="2632">
        <v>586</v>
      </c>
      <c r="G342" s="2629" t="s">
        <v>16</v>
      </c>
      <c r="H342" s="2630"/>
      <c r="I342" s="2630"/>
      <c r="J342" s="2627"/>
      <c r="K342" s="4044">
        <v>3</v>
      </c>
      <c r="L342" s="3182"/>
      <c r="M342" s="2627"/>
      <c r="N342" s="2627"/>
      <c r="O342" s="2627"/>
      <c r="P342" s="3137"/>
    </row>
    <row r="343" spans="1:16" ht="22" hidden="1" customHeight="1" x14ac:dyDescent="0.35">
      <c r="A343" s="5302"/>
      <c r="B343" s="5302"/>
      <c r="C343" s="5337"/>
      <c r="D343" s="5322"/>
      <c r="E343" s="2627" t="s">
        <v>2531</v>
      </c>
      <c r="F343" s="2632">
        <v>581</v>
      </c>
      <c r="G343" s="2629" t="s">
        <v>16</v>
      </c>
      <c r="H343" s="2630"/>
      <c r="I343" s="2630"/>
      <c r="J343" s="2627"/>
      <c r="K343" s="4044">
        <v>3</v>
      </c>
      <c r="L343" s="3182"/>
      <c r="M343" s="2627"/>
      <c r="N343" s="2627"/>
      <c r="O343" s="2627"/>
      <c r="P343" s="3137"/>
    </row>
    <row r="344" spans="1:16" ht="22" hidden="1" customHeight="1" x14ac:dyDescent="0.35">
      <c r="A344" s="5302"/>
      <c r="B344" s="5302"/>
      <c r="C344" s="5337"/>
      <c r="D344" s="5322"/>
      <c r="E344" s="2627" t="s">
        <v>2533</v>
      </c>
      <c r="F344" s="2632">
        <v>587</v>
      </c>
      <c r="G344" s="2629" t="s">
        <v>16</v>
      </c>
      <c r="H344" s="2630"/>
      <c r="I344" s="2630"/>
      <c r="J344" s="2627"/>
      <c r="K344" s="4044">
        <v>3</v>
      </c>
      <c r="L344" s="3182"/>
      <c r="M344" s="2627"/>
      <c r="N344" s="2627"/>
      <c r="O344" s="2627"/>
      <c r="P344" s="3137"/>
    </row>
    <row r="345" spans="1:16" ht="22" hidden="1" customHeight="1" thickBot="1" x14ac:dyDescent="0.4">
      <c r="A345" s="5302"/>
      <c r="B345" s="5302"/>
      <c r="C345" s="5337"/>
      <c r="D345" s="5322"/>
      <c r="E345" s="2627" t="s">
        <v>2535</v>
      </c>
      <c r="F345" s="2632">
        <v>589</v>
      </c>
      <c r="G345" s="2629" t="s">
        <v>16</v>
      </c>
      <c r="H345" s="2630"/>
      <c r="I345" s="2630"/>
      <c r="J345" s="2627"/>
      <c r="K345" s="4044">
        <v>3</v>
      </c>
      <c r="L345" s="3182"/>
      <c r="M345" s="2627"/>
      <c r="N345" s="2627"/>
      <c r="O345" s="2627"/>
      <c r="P345" s="3137"/>
    </row>
    <row r="346" spans="1:16" ht="22" hidden="1" customHeight="1" thickTop="1" thickBot="1" x14ac:dyDescent="0.4">
      <c r="A346" s="5302"/>
      <c r="B346" s="5302"/>
      <c r="C346" s="5337"/>
      <c r="D346" s="2560" t="s">
        <v>2618</v>
      </c>
      <c r="E346" s="2633" t="s">
        <v>2525</v>
      </c>
      <c r="F346" s="2561">
        <v>579</v>
      </c>
      <c r="G346" s="2562" t="s">
        <v>16</v>
      </c>
      <c r="H346" s="2563"/>
      <c r="I346" s="2560"/>
      <c r="J346" s="2564"/>
      <c r="K346" s="4045">
        <v>3</v>
      </c>
      <c r="L346" s="4091"/>
      <c r="M346" s="2564"/>
      <c r="N346" s="2564"/>
      <c r="O346" s="2564"/>
      <c r="P346" s="3124"/>
    </row>
    <row r="347" spans="1:16" ht="22" hidden="1" customHeight="1" thickTop="1" x14ac:dyDescent="0.35">
      <c r="A347" s="5302"/>
      <c r="B347" s="5302"/>
      <c r="C347" s="5337"/>
      <c r="D347" s="5328" t="s">
        <v>2619</v>
      </c>
      <c r="E347" s="2560" t="s">
        <v>2529</v>
      </c>
      <c r="F347" s="2561">
        <v>590</v>
      </c>
      <c r="G347" s="2562" t="s">
        <v>16</v>
      </c>
      <c r="H347" s="2563"/>
      <c r="I347" s="2560"/>
      <c r="J347" s="2564"/>
      <c r="K347" s="4045">
        <v>3</v>
      </c>
      <c r="L347" s="4091"/>
      <c r="M347" s="2564"/>
      <c r="N347" s="2564"/>
      <c r="O347" s="2564"/>
      <c r="P347" s="3124"/>
    </row>
    <row r="348" spans="1:16" ht="22" hidden="1" customHeight="1" x14ac:dyDescent="0.35">
      <c r="A348" s="5302"/>
      <c r="B348" s="5302"/>
      <c r="C348" s="5337"/>
      <c r="D348" s="5322"/>
      <c r="E348" s="2627" t="s">
        <v>2531</v>
      </c>
      <c r="F348" s="2634">
        <v>583</v>
      </c>
      <c r="G348" s="2635" t="s">
        <v>16</v>
      </c>
      <c r="H348" s="2636"/>
      <c r="I348" s="2636"/>
      <c r="J348" s="2637"/>
      <c r="K348" s="4046">
        <v>3</v>
      </c>
      <c r="L348" s="3196"/>
      <c r="M348" s="2637"/>
      <c r="N348" s="2637"/>
      <c r="O348" s="2637"/>
      <c r="P348" s="3138"/>
    </row>
    <row r="349" spans="1:16" ht="22" hidden="1" customHeight="1" x14ac:dyDescent="0.35">
      <c r="A349" s="5302"/>
      <c r="B349" s="5302"/>
      <c r="C349" s="5337"/>
      <c r="D349" s="5322"/>
      <c r="E349" s="2627" t="s">
        <v>2533</v>
      </c>
      <c r="F349" s="2634">
        <v>594</v>
      </c>
      <c r="G349" s="2635" t="s">
        <v>16</v>
      </c>
      <c r="H349" s="2636"/>
      <c r="I349" s="2636"/>
      <c r="J349" s="2637"/>
      <c r="K349" s="4046">
        <v>3</v>
      </c>
      <c r="L349" s="3196"/>
      <c r="M349" s="2637"/>
      <c r="N349" s="2637"/>
      <c r="O349" s="2637"/>
      <c r="P349" s="3138"/>
    </row>
    <row r="350" spans="1:16" ht="22" hidden="1" customHeight="1" thickBot="1" x14ac:dyDescent="0.4">
      <c r="A350" s="5302"/>
      <c r="B350" s="5302"/>
      <c r="C350" s="5337"/>
      <c r="D350" s="5322"/>
      <c r="E350" s="2627" t="s">
        <v>2535</v>
      </c>
      <c r="F350" s="2634">
        <v>595</v>
      </c>
      <c r="G350" s="2635" t="s">
        <v>16</v>
      </c>
      <c r="H350" s="2636"/>
      <c r="I350" s="2636"/>
      <c r="J350" s="2637"/>
      <c r="K350" s="4046">
        <v>3</v>
      </c>
      <c r="L350" s="3196"/>
      <c r="M350" s="2637"/>
      <c r="N350" s="2637"/>
      <c r="O350" s="2637"/>
      <c r="P350" s="3138"/>
    </row>
    <row r="351" spans="1:16" ht="22" hidden="1" customHeight="1" thickTop="1" x14ac:dyDescent="0.35">
      <c r="A351" s="5302"/>
      <c r="B351" s="5302"/>
      <c r="C351" s="5337"/>
      <c r="D351" s="5329" t="s">
        <v>78</v>
      </c>
      <c r="E351" s="2638" t="s">
        <v>2620</v>
      </c>
      <c r="F351" s="2639">
        <v>596</v>
      </c>
      <c r="G351" s="2640" t="s">
        <v>16</v>
      </c>
      <c r="H351" s="2641"/>
      <c r="I351" s="2638"/>
      <c r="J351" s="2642"/>
      <c r="K351" s="4045">
        <v>3</v>
      </c>
      <c r="L351" s="4099"/>
      <c r="M351" s="2642"/>
      <c r="N351" s="2642"/>
      <c r="O351" s="2642"/>
      <c r="P351" s="3139"/>
    </row>
    <row r="352" spans="1:16" ht="22" hidden="1" customHeight="1" x14ac:dyDescent="0.35">
      <c r="A352" s="5302"/>
      <c r="B352" s="5302"/>
      <c r="C352" s="5337"/>
      <c r="D352" s="5330"/>
      <c r="E352" s="2643" t="s">
        <v>2621</v>
      </c>
      <c r="F352" s="2644">
        <v>585</v>
      </c>
      <c r="G352" s="2645" t="s">
        <v>16</v>
      </c>
      <c r="H352" s="2646"/>
      <c r="I352" s="2646"/>
      <c r="J352" s="2643"/>
      <c r="K352" s="4046">
        <v>3</v>
      </c>
      <c r="L352" s="4100"/>
      <c r="M352" s="2643"/>
      <c r="N352" s="2643"/>
      <c r="O352" s="2643"/>
      <c r="P352" s="3140"/>
    </row>
    <row r="353" spans="1:16" ht="22" hidden="1" customHeight="1" x14ac:dyDescent="0.35">
      <c r="A353" s="5302"/>
      <c r="B353" s="5302"/>
      <c r="C353" s="5337"/>
      <c r="D353" s="5330"/>
      <c r="E353" s="2643" t="s">
        <v>2622</v>
      </c>
      <c r="F353" s="2644">
        <v>597</v>
      </c>
      <c r="G353" s="2645" t="s">
        <v>16</v>
      </c>
      <c r="H353" s="2646"/>
      <c r="I353" s="2646"/>
      <c r="J353" s="2643"/>
      <c r="K353" s="4046">
        <v>3</v>
      </c>
      <c r="L353" s="4100"/>
      <c r="M353" s="2643"/>
      <c r="N353" s="2643"/>
      <c r="O353" s="2643"/>
      <c r="P353" s="3140"/>
    </row>
    <row r="354" spans="1:16" ht="22" hidden="1" customHeight="1" thickBot="1" x14ac:dyDescent="0.4">
      <c r="A354" s="5303"/>
      <c r="B354" s="5303"/>
      <c r="C354" s="5338"/>
      <c r="D354" s="5331"/>
      <c r="E354" s="2647" t="s">
        <v>2623</v>
      </c>
      <c r="F354" s="2648">
        <v>599</v>
      </c>
      <c r="G354" s="2649" t="s">
        <v>16</v>
      </c>
      <c r="H354" s="2650"/>
      <c r="I354" s="2650"/>
      <c r="J354" s="2647"/>
      <c r="K354" s="4047">
        <v>3</v>
      </c>
      <c r="L354" s="4101"/>
      <c r="M354" s="2647"/>
      <c r="N354" s="2647"/>
      <c r="O354" s="2647"/>
      <c r="P354" s="3141"/>
    </row>
    <row r="355" spans="1:16" ht="22" hidden="1" customHeight="1" thickTop="1" x14ac:dyDescent="0.35">
      <c r="A355" s="5245" t="s">
        <v>1096</v>
      </c>
      <c r="B355" s="5245" t="s">
        <v>2624</v>
      </c>
      <c r="C355" s="5245" t="s">
        <v>2625</v>
      </c>
      <c r="D355" s="5332" t="s">
        <v>1503</v>
      </c>
      <c r="E355" s="2506" t="s">
        <v>1485</v>
      </c>
      <c r="F355" s="2651" t="s">
        <v>2626</v>
      </c>
      <c r="G355" s="2507" t="s">
        <v>16</v>
      </c>
      <c r="H355" s="2505"/>
      <c r="I355" s="2652"/>
      <c r="J355" s="2506"/>
      <c r="K355" s="4048">
        <v>3</v>
      </c>
      <c r="L355" s="3905"/>
      <c r="M355" s="2506"/>
      <c r="N355" s="2506"/>
      <c r="O355" s="2506"/>
      <c r="P355" s="3116"/>
    </row>
    <row r="356" spans="1:16" ht="22" hidden="1" customHeight="1" x14ac:dyDescent="0.35">
      <c r="A356" s="5246"/>
      <c r="B356" s="5246"/>
      <c r="C356" s="5246"/>
      <c r="D356" s="5333"/>
      <c r="E356" s="2413" t="s">
        <v>1270</v>
      </c>
      <c r="F356" s="2414" t="s">
        <v>2627</v>
      </c>
      <c r="G356" s="2415" t="s">
        <v>16</v>
      </c>
      <c r="H356" s="2412"/>
      <c r="I356" s="2653"/>
      <c r="J356" s="2413"/>
      <c r="K356" s="4049">
        <v>3</v>
      </c>
      <c r="L356" s="3890"/>
      <c r="M356" s="2413"/>
      <c r="N356" s="2413"/>
      <c r="O356" s="2413"/>
      <c r="P356" s="3095"/>
    </row>
    <row r="357" spans="1:16" ht="22" hidden="1" customHeight="1" x14ac:dyDescent="0.35">
      <c r="A357" s="5246"/>
      <c r="B357" s="5246"/>
      <c r="C357" s="5246"/>
      <c r="D357" s="5333"/>
      <c r="E357" s="2435" t="s">
        <v>2628</v>
      </c>
      <c r="F357" s="2436" t="s">
        <v>2629</v>
      </c>
      <c r="G357" s="2437" t="s">
        <v>16</v>
      </c>
      <c r="H357" s="2434"/>
      <c r="I357" s="2654"/>
      <c r="J357" s="2435"/>
      <c r="K357" s="4050">
        <v>3</v>
      </c>
      <c r="L357" s="4072"/>
      <c r="M357" s="2435"/>
      <c r="N357" s="2435"/>
      <c r="O357" s="2435"/>
      <c r="P357" s="3100"/>
    </row>
    <row r="358" spans="1:16" ht="22" hidden="1" customHeight="1" thickBot="1" x14ac:dyDescent="0.4">
      <c r="A358" s="5246"/>
      <c r="B358" s="5246"/>
      <c r="C358" s="5246"/>
      <c r="D358" s="5333"/>
      <c r="E358" s="2497" t="s">
        <v>1491</v>
      </c>
      <c r="F358" s="2498" t="s">
        <v>2630</v>
      </c>
      <c r="G358" s="2499" t="s">
        <v>16</v>
      </c>
      <c r="H358" s="2496"/>
      <c r="I358" s="2655" t="str">
        <f>F355&amp;" + "&amp;F356&amp;" - "&amp;F357</f>
        <v>600 + 602 - 604</v>
      </c>
      <c r="J358" s="2497"/>
      <c r="K358" s="4051">
        <v>3</v>
      </c>
      <c r="L358" s="3903"/>
      <c r="M358" s="2497"/>
      <c r="N358" s="2497"/>
      <c r="O358" s="2497"/>
      <c r="P358" s="3114"/>
    </row>
    <row r="359" spans="1:16" ht="22" hidden="1" customHeight="1" x14ac:dyDescent="0.35">
      <c r="A359" s="5246"/>
      <c r="B359" s="5246"/>
      <c r="C359" s="5246"/>
      <c r="D359" s="5334" t="s">
        <v>2631</v>
      </c>
      <c r="E359" s="2656" t="s">
        <v>1485</v>
      </c>
      <c r="F359" s="2657" t="s">
        <v>2632</v>
      </c>
      <c r="G359" s="2658" t="s">
        <v>16</v>
      </c>
      <c r="H359" s="2659"/>
      <c r="I359" s="2660"/>
      <c r="J359" s="2656"/>
      <c r="K359" s="4052">
        <v>3</v>
      </c>
      <c r="L359" s="4102"/>
      <c r="M359" s="2656"/>
      <c r="N359" s="2656"/>
      <c r="O359" s="2656"/>
      <c r="P359" s="3142"/>
    </row>
    <row r="360" spans="1:16" ht="22" hidden="1" customHeight="1" x14ac:dyDescent="0.35">
      <c r="A360" s="5246"/>
      <c r="B360" s="5246"/>
      <c r="C360" s="5246"/>
      <c r="D360" s="5333"/>
      <c r="E360" s="2413" t="s">
        <v>1270</v>
      </c>
      <c r="F360" s="2414" t="s">
        <v>2633</v>
      </c>
      <c r="G360" s="2415" t="s">
        <v>16</v>
      </c>
      <c r="H360" s="2412"/>
      <c r="I360" s="2653"/>
      <c r="J360" s="2413"/>
      <c r="K360" s="4049">
        <v>3</v>
      </c>
      <c r="L360" s="3890"/>
      <c r="M360" s="2413"/>
      <c r="N360" s="2413"/>
      <c r="O360" s="2413"/>
      <c r="P360" s="3095"/>
    </row>
    <row r="361" spans="1:16" ht="22" hidden="1" customHeight="1" x14ac:dyDescent="0.35">
      <c r="A361" s="5246"/>
      <c r="B361" s="5246"/>
      <c r="C361" s="5246"/>
      <c r="D361" s="5333"/>
      <c r="E361" s="2435" t="s">
        <v>2628</v>
      </c>
      <c r="F361" s="2436" t="s">
        <v>2634</v>
      </c>
      <c r="G361" s="2437" t="s">
        <v>16</v>
      </c>
      <c r="H361" s="2434"/>
      <c r="I361" s="2654"/>
      <c r="J361" s="2435"/>
      <c r="K361" s="4050">
        <v>3</v>
      </c>
      <c r="L361" s="4072"/>
      <c r="M361" s="2435"/>
      <c r="N361" s="2435"/>
      <c r="O361" s="2435"/>
      <c r="P361" s="3100"/>
    </row>
    <row r="362" spans="1:16" ht="22" hidden="1" customHeight="1" thickBot="1" x14ac:dyDescent="0.4">
      <c r="A362" s="5246"/>
      <c r="B362" s="5246"/>
      <c r="C362" s="5246"/>
      <c r="D362" s="5335"/>
      <c r="E362" s="2480" t="s">
        <v>1491</v>
      </c>
      <c r="F362" s="2481" t="s">
        <v>2635</v>
      </c>
      <c r="G362" s="2482" t="s">
        <v>16</v>
      </c>
      <c r="H362" s="2479"/>
      <c r="I362" s="2661" t="str">
        <f>F359&amp;" + "&amp;F360&amp;" - "&amp;F361</f>
        <v>601 + 603 - 605</v>
      </c>
      <c r="J362" s="2480"/>
      <c r="K362" s="4053">
        <v>3</v>
      </c>
      <c r="L362" s="4081"/>
      <c r="M362" s="2480"/>
      <c r="N362" s="2480"/>
      <c r="O362" s="2480"/>
      <c r="P362" s="3110"/>
    </row>
    <row r="363" spans="1:16" ht="22" hidden="1" customHeight="1" x14ac:dyDescent="0.35">
      <c r="A363" s="5246"/>
      <c r="B363" s="5246"/>
      <c r="C363" s="5246"/>
      <c r="D363" s="5333" t="s">
        <v>2636</v>
      </c>
      <c r="E363" s="2656" t="s">
        <v>1485</v>
      </c>
      <c r="F363" s="2498" t="s">
        <v>2637</v>
      </c>
      <c r="G363" s="2499" t="s">
        <v>16</v>
      </c>
      <c r="H363" s="2496"/>
      <c r="I363" s="2655"/>
      <c r="J363" s="2497"/>
      <c r="K363" s="4051">
        <v>3</v>
      </c>
      <c r="L363" s="3903"/>
      <c r="M363" s="2497"/>
      <c r="N363" s="2497"/>
      <c r="O363" s="2497"/>
      <c r="P363" s="3114"/>
    </row>
    <row r="364" spans="1:16" ht="22" hidden="1" customHeight="1" x14ac:dyDescent="0.35">
      <c r="A364" s="5246"/>
      <c r="B364" s="5246"/>
      <c r="C364" s="5246"/>
      <c r="D364" s="5333"/>
      <c r="E364" s="2413" t="s">
        <v>1270</v>
      </c>
      <c r="F364" s="2414" t="s">
        <v>2638</v>
      </c>
      <c r="G364" s="2415" t="s">
        <v>16</v>
      </c>
      <c r="H364" s="2412"/>
      <c r="I364" s="2653"/>
      <c r="J364" s="2413"/>
      <c r="K364" s="4049">
        <v>3</v>
      </c>
      <c r="L364" s="3890"/>
      <c r="M364" s="2413"/>
      <c r="N364" s="2413"/>
      <c r="O364" s="2413"/>
      <c r="P364" s="3095"/>
    </row>
    <row r="365" spans="1:16" ht="22" hidden="1" customHeight="1" x14ac:dyDescent="0.35">
      <c r="A365" s="5246"/>
      <c r="B365" s="5246"/>
      <c r="C365" s="5246"/>
      <c r="D365" s="5333"/>
      <c r="E365" s="2435" t="s">
        <v>2628</v>
      </c>
      <c r="F365" s="2436" t="s">
        <v>2639</v>
      </c>
      <c r="G365" s="2437" t="s">
        <v>16</v>
      </c>
      <c r="H365" s="2434"/>
      <c r="I365" s="2654"/>
      <c r="J365" s="2435"/>
      <c r="K365" s="4050">
        <v>3</v>
      </c>
      <c r="L365" s="4072"/>
      <c r="M365" s="2435"/>
      <c r="N365" s="2435"/>
      <c r="O365" s="2435"/>
      <c r="P365" s="3100"/>
    </row>
    <row r="366" spans="1:16" ht="22" hidden="1" customHeight="1" thickBot="1" x14ac:dyDescent="0.4">
      <c r="A366" s="5246"/>
      <c r="B366" s="5246"/>
      <c r="C366" s="5246"/>
      <c r="D366" s="5333"/>
      <c r="E366" s="2497" t="s">
        <v>1491</v>
      </c>
      <c r="F366" s="2498" t="s">
        <v>2640</v>
      </c>
      <c r="G366" s="2499" t="s">
        <v>16</v>
      </c>
      <c r="H366" s="2496"/>
      <c r="I366" s="2655" t="str">
        <f>F363&amp;" + "&amp;F364&amp;" - "&amp;F365</f>
        <v>610 + 612 - 614</v>
      </c>
      <c r="J366" s="2497"/>
      <c r="K366" s="4051">
        <v>3</v>
      </c>
      <c r="L366" s="3903"/>
      <c r="M366" s="2497"/>
      <c r="N366" s="2497"/>
      <c r="O366" s="2497"/>
      <c r="P366" s="3114"/>
    </row>
    <row r="367" spans="1:16" ht="22" customHeight="1" thickTop="1" x14ac:dyDescent="0.35">
      <c r="A367" s="5246"/>
      <c r="B367" s="5246"/>
      <c r="C367" s="5352" t="s">
        <v>2641</v>
      </c>
      <c r="D367" s="5355"/>
      <c r="E367" s="2506" t="s">
        <v>1485</v>
      </c>
      <c r="F367" s="2651" t="s">
        <v>2642</v>
      </c>
      <c r="G367" s="2507" t="s">
        <v>16</v>
      </c>
      <c r="H367" s="2505"/>
      <c r="I367" s="2652"/>
      <c r="J367" s="2506"/>
      <c r="K367" s="4040">
        <v>1</v>
      </c>
      <c r="L367" s="3905"/>
      <c r="M367" s="2506"/>
      <c r="N367" s="2506"/>
      <c r="O367" s="2506"/>
      <c r="P367" s="3116"/>
    </row>
    <row r="368" spans="1:16" ht="22" customHeight="1" x14ac:dyDescent="0.35">
      <c r="A368" s="5246"/>
      <c r="B368" s="5246"/>
      <c r="C368" s="5353"/>
      <c r="D368" s="5356"/>
      <c r="E368" s="2413" t="s">
        <v>1270</v>
      </c>
      <c r="F368" s="2414" t="s">
        <v>2643</v>
      </c>
      <c r="G368" s="2415" t="s">
        <v>16</v>
      </c>
      <c r="H368" s="2412"/>
      <c r="I368" s="2653"/>
      <c r="J368" s="2413"/>
      <c r="K368" s="4028">
        <v>1</v>
      </c>
      <c r="L368" s="3890"/>
      <c r="M368" s="2413"/>
      <c r="N368" s="2413"/>
      <c r="O368" s="2413"/>
      <c r="P368" s="3095"/>
    </row>
    <row r="369" spans="1:16" ht="22" customHeight="1" x14ac:dyDescent="0.35">
      <c r="A369" s="5246"/>
      <c r="B369" s="5246"/>
      <c r="C369" s="5353"/>
      <c r="D369" s="5356"/>
      <c r="E369" s="2435" t="s">
        <v>2628</v>
      </c>
      <c r="F369" s="2436" t="s">
        <v>2644</v>
      </c>
      <c r="G369" s="2437" t="s">
        <v>16</v>
      </c>
      <c r="H369" s="2434"/>
      <c r="I369" s="2654"/>
      <c r="J369" s="2435"/>
      <c r="K369" s="4029">
        <v>1</v>
      </c>
      <c r="L369" s="4072"/>
      <c r="M369" s="2435"/>
      <c r="N369" s="2435"/>
      <c r="O369" s="2435"/>
      <c r="P369" s="3100"/>
    </row>
    <row r="370" spans="1:16" ht="22" customHeight="1" thickBot="1" x14ac:dyDescent="0.4">
      <c r="A370" s="5246"/>
      <c r="B370" s="5246"/>
      <c r="C370" s="5354"/>
      <c r="D370" s="5357"/>
      <c r="E370" s="2559" t="s">
        <v>1491</v>
      </c>
      <c r="F370" s="2663" t="s">
        <v>2645</v>
      </c>
      <c r="G370" s="2664" t="s">
        <v>16</v>
      </c>
      <c r="H370" s="2665"/>
      <c r="I370" s="2666" t="str">
        <f>F367&amp;" + "&amp;F368&amp;" - "&amp;F369</f>
        <v>620 + 622 - 624</v>
      </c>
      <c r="J370" s="2559"/>
      <c r="K370" s="4054">
        <v>1</v>
      </c>
      <c r="L370" s="4103"/>
      <c r="M370" s="2559"/>
      <c r="N370" s="2559"/>
      <c r="O370" s="2559"/>
      <c r="P370" s="3143"/>
    </row>
    <row r="371" spans="1:16" ht="22" customHeight="1" thickTop="1" x14ac:dyDescent="0.35">
      <c r="A371" s="5246"/>
      <c r="B371" s="5246"/>
      <c r="C371" s="5248" t="s">
        <v>2646</v>
      </c>
      <c r="D371" s="5324" t="s">
        <v>2647</v>
      </c>
      <c r="E371" s="2506" t="s">
        <v>1485</v>
      </c>
      <c r="F371" s="2651" t="s">
        <v>2648</v>
      </c>
      <c r="G371" s="2507" t="s">
        <v>16</v>
      </c>
      <c r="H371" s="2505"/>
      <c r="I371" s="2652"/>
      <c r="J371" s="2506"/>
      <c r="K371" s="4040">
        <v>1</v>
      </c>
      <c r="L371" s="3905"/>
      <c r="M371" s="2506"/>
      <c r="N371" s="2506"/>
      <c r="O371" s="2506"/>
      <c r="P371" s="3116"/>
    </row>
    <row r="372" spans="1:16" ht="22" customHeight="1" x14ac:dyDescent="0.35">
      <c r="A372" s="5246"/>
      <c r="B372" s="5246"/>
      <c r="C372" s="5249"/>
      <c r="D372" s="5325"/>
      <c r="E372" s="2413" t="s">
        <v>1270</v>
      </c>
      <c r="F372" s="2414" t="s">
        <v>2649</v>
      </c>
      <c r="G372" s="2415" t="s">
        <v>16</v>
      </c>
      <c r="H372" s="2412"/>
      <c r="I372" s="2653"/>
      <c r="J372" s="2413"/>
      <c r="K372" s="4028">
        <v>1</v>
      </c>
      <c r="L372" s="3890"/>
      <c r="M372" s="2413"/>
      <c r="N372" s="2413"/>
      <c r="O372" s="2413"/>
      <c r="P372" s="3095"/>
    </row>
    <row r="373" spans="1:16" ht="22" customHeight="1" x14ac:dyDescent="0.35">
      <c r="A373" s="5246"/>
      <c r="B373" s="5246"/>
      <c r="C373" s="5249"/>
      <c r="D373" s="5325"/>
      <c r="E373" s="2435" t="s">
        <v>2628</v>
      </c>
      <c r="F373" s="2436" t="s">
        <v>2650</v>
      </c>
      <c r="G373" s="2437" t="s">
        <v>16</v>
      </c>
      <c r="H373" s="2434"/>
      <c r="I373" s="2654"/>
      <c r="J373" s="2435"/>
      <c r="K373" s="4029">
        <v>1</v>
      </c>
      <c r="L373" s="4072"/>
      <c r="M373" s="2435"/>
      <c r="N373" s="2435"/>
      <c r="O373" s="2435"/>
      <c r="P373" s="3100"/>
    </row>
    <row r="374" spans="1:16" ht="22" customHeight="1" thickBot="1" x14ac:dyDescent="0.4">
      <c r="A374" s="5246"/>
      <c r="B374" s="5246"/>
      <c r="C374" s="5249"/>
      <c r="D374" s="5325"/>
      <c r="E374" s="2497" t="s">
        <v>1491</v>
      </c>
      <c r="F374" s="2498" t="s">
        <v>2651</v>
      </c>
      <c r="G374" s="2499" t="s">
        <v>16</v>
      </c>
      <c r="H374" s="2496"/>
      <c r="I374" s="2655" t="str">
        <f>F371&amp;" + "&amp;F372&amp;" - "&amp;F373</f>
        <v>630 + 632 - 634</v>
      </c>
      <c r="J374" s="2497"/>
      <c r="K374" s="4032">
        <v>1</v>
      </c>
      <c r="L374" s="3903"/>
      <c r="M374" s="2497"/>
      <c r="N374" s="2497"/>
      <c r="O374" s="2497"/>
      <c r="P374" s="3114"/>
    </row>
    <row r="375" spans="1:16" ht="22" customHeight="1" x14ac:dyDescent="0.35">
      <c r="A375" s="5246"/>
      <c r="B375" s="5246"/>
      <c r="C375" s="5249"/>
      <c r="D375" s="5326" t="s">
        <v>1613</v>
      </c>
      <c r="E375" s="2656" t="s">
        <v>1485</v>
      </c>
      <c r="F375" s="2657" t="s">
        <v>2652</v>
      </c>
      <c r="G375" s="2658" t="s">
        <v>16</v>
      </c>
      <c r="H375" s="2659"/>
      <c r="I375" s="2660"/>
      <c r="J375" s="2656"/>
      <c r="K375" s="4055">
        <v>1</v>
      </c>
      <c r="L375" s="4102"/>
      <c r="M375" s="2656"/>
      <c r="N375" s="2656"/>
      <c r="O375" s="2656"/>
      <c r="P375" s="3142"/>
    </row>
    <row r="376" spans="1:16" ht="22" customHeight="1" x14ac:dyDescent="0.35">
      <c r="A376" s="5246"/>
      <c r="B376" s="5246"/>
      <c r="C376" s="5249"/>
      <c r="D376" s="5325"/>
      <c r="E376" s="2413" t="s">
        <v>1270</v>
      </c>
      <c r="F376" s="2414" t="s">
        <v>2653</v>
      </c>
      <c r="G376" s="2415" t="s">
        <v>16</v>
      </c>
      <c r="H376" s="2412"/>
      <c r="I376" s="2653"/>
      <c r="J376" s="2413"/>
      <c r="K376" s="4028">
        <v>1</v>
      </c>
      <c r="L376" s="3890"/>
      <c r="M376" s="2413"/>
      <c r="N376" s="2413"/>
      <c r="O376" s="2413"/>
      <c r="P376" s="3095"/>
    </row>
    <row r="377" spans="1:16" ht="22" customHeight="1" x14ac:dyDescent="0.35">
      <c r="A377" s="5246"/>
      <c r="B377" s="5246"/>
      <c r="C377" s="5249"/>
      <c r="D377" s="5325"/>
      <c r="E377" s="2435" t="s">
        <v>2628</v>
      </c>
      <c r="F377" s="2436" t="s">
        <v>2654</v>
      </c>
      <c r="G377" s="2437" t="s">
        <v>16</v>
      </c>
      <c r="H377" s="2434"/>
      <c r="I377" s="2654"/>
      <c r="J377" s="2435"/>
      <c r="K377" s="4029">
        <v>1</v>
      </c>
      <c r="L377" s="4072"/>
      <c r="M377" s="2435"/>
      <c r="N377" s="2435"/>
      <c r="O377" s="2435"/>
      <c r="P377" s="3100"/>
    </row>
    <row r="378" spans="1:16" ht="22" customHeight="1" thickBot="1" x14ac:dyDescent="0.4">
      <c r="A378" s="5246"/>
      <c r="B378" s="5246"/>
      <c r="C378" s="5249"/>
      <c r="D378" s="5327"/>
      <c r="E378" s="2480" t="s">
        <v>1491</v>
      </c>
      <c r="F378" s="2481" t="s">
        <v>2655</v>
      </c>
      <c r="G378" s="2482" t="s">
        <v>16</v>
      </c>
      <c r="H378" s="2479"/>
      <c r="I378" s="2661" t="str">
        <f>F375&amp;" + "&amp;F376&amp;" - "&amp;F377</f>
        <v>640 + 642 - 644</v>
      </c>
      <c r="J378" s="2480"/>
      <c r="K378" s="4037">
        <v>1</v>
      </c>
      <c r="L378" s="4081"/>
      <c r="M378" s="2480"/>
      <c r="N378" s="2480"/>
      <c r="O378" s="2480"/>
      <c r="P378" s="3110"/>
    </row>
    <row r="379" spans="1:16" ht="22" customHeight="1" x14ac:dyDescent="0.35">
      <c r="A379" s="5246"/>
      <c r="B379" s="5246"/>
      <c r="C379" s="5249"/>
      <c r="D379" s="5326" t="s">
        <v>1618</v>
      </c>
      <c r="E379" s="2656" t="s">
        <v>1485</v>
      </c>
      <c r="F379" s="2657" t="s">
        <v>2656</v>
      </c>
      <c r="G379" s="2658" t="s">
        <v>16</v>
      </c>
      <c r="H379" s="2659"/>
      <c r="I379" s="2660"/>
      <c r="J379" s="2656"/>
      <c r="K379" s="4055">
        <v>1</v>
      </c>
      <c r="L379" s="4102"/>
      <c r="M379" s="2656"/>
      <c r="N379" s="2656"/>
      <c r="O379" s="2656"/>
      <c r="P379" s="3142"/>
    </row>
    <row r="380" spans="1:16" ht="22" customHeight="1" x14ac:dyDescent="0.35">
      <c r="A380" s="5246"/>
      <c r="B380" s="5246"/>
      <c r="C380" s="5249"/>
      <c r="D380" s="5325"/>
      <c r="E380" s="2413" t="s">
        <v>1270</v>
      </c>
      <c r="F380" s="2414" t="s">
        <v>2657</v>
      </c>
      <c r="G380" s="2415" t="s">
        <v>16</v>
      </c>
      <c r="H380" s="2412"/>
      <c r="I380" s="2653"/>
      <c r="J380" s="2413"/>
      <c r="K380" s="4028">
        <v>1</v>
      </c>
      <c r="L380" s="3890"/>
      <c r="M380" s="2413"/>
      <c r="N380" s="2413"/>
      <c r="O380" s="2413"/>
      <c r="P380" s="3095"/>
    </row>
    <row r="381" spans="1:16" ht="22" customHeight="1" x14ac:dyDescent="0.35">
      <c r="A381" s="5246"/>
      <c r="B381" s="5246"/>
      <c r="C381" s="5249"/>
      <c r="D381" s="5325"/>
      <c r="E381" s="2435" t="s">
        <v>2628</v>
      </c>
      <c r="F381" s="2436" t="s">
        <v>2658</v>
      </c>
      <c r="G381" s="2437" t="s">
        <v>16</v>
      </c>
      <c r="H381" s="2434"/>
      <c r="I381" s="2654"/>
      <c r="J381" s="2435"/>
      <c r="K381" s="4029">
        <v>1</v>
      </c>
      <c r="L381" s="4072"/>
      <c r="M381" s="2435"/>
      <c r="N381" s="2435"/>
      <c r="O381" s="2435"/>
      <c r="P381" s="3100"/>
    </row>
    <row r="382" spans="1:16" ht="22" customHeight="1" thickBot="1" x14ac:dyDescent="0.4">
      <c r="A382" s="5246"/>
      <c r="B382" s="5246"/>
      <c r="C382" s="5249"/>
      <c r="D382" s="5327"/>
      <c r="E382" s="2480" t="s">
        <v>1491</v>
      </c>
      <c r="F382" s="2481" t="s">
        <v>2659</v>
      </c>
      <c r="G382" s="2482" t="s">
        <v>16</v>
      </c>
      <c r="H382" s="2479"/>
      <c r="I382" s="2661" t="str">
        <f>F379&amp;" + "&amp;F380&amp;" - "&amp;F381</f>
        <v>650 + 652 - 654</v>
      </c>
      <c r="J382" s="2480"/>
      <c r="K382" s="4037">
        <v>1</v>
      </c>
      <c r="L382" s="4081"/>
      <c r="M382" s="2480"/>
      <c r="N382" s="2480"/>
      <c r="O382" s="2480"/>
      <c r="P382" s="3110"/>
    </row>
    <row r="383" spans="1:16" ht="22" customHeight="1" x14ac:dyDescent="0.35">
      <c r="A383" s="5246"/>
      <c r="B383" s="5246"/>
      <c r="C383" s="5249"/>
      <c r="D383" s="5326" t="s">
        <v>2660</v>
      </c>
      <c r="E383" s="2656" t="s">
        <v>1485</v>
      </c>
      <c r="F383" s="2657" t="s">
        <v>2661</v>
      </c>
      <c r="G383" s="2658" t="s">
        <v>16</v>
      </c>
      <c r="H383" s="2659"/>
      <c r="I383" s="2660"/>
      <c r="J383" s="2656"/>
      <c r="K383" s="4055">
        <v>1</v>
      </c>
      <c r="L383" s="4102"/>
      <c r="M383" s="2656"/>
      <c r="N383" s="2656"/>
      <c r="O383" s="2656"/>
      <c r="P383" s="3142"/>
    </row>
    <row r="384" spans="1:16" ht="22" customHeight="1" x14ac:dyDescent="0.35">
      <c r="A384" s="5246"/>
      <c r="B384" s="5246"/>
      <c r="C384" s="5249"/>
      <c r="D384" s="5325"/>
      <c r="E384" s="2413" t="s">
        <v>1270</v>
      </c>
      <c r="F384" s="2414" t="s">
        <v>2662</v>
      </c>
      <c r="G384" s="2415" t="s">
        <v>16</v>
      </c>
      <c r="H384" s="2412"/>
      <c r="I384" s="2653"/>
      <c r="J384" s="2413"/>
      <c r="K384" s="4028">
        <v>1</v>
      </c>
      <c r="L384" s="3890"/>
      <c r="M384" s="2413"/>
      <c r="N384" s="2413"/>
      <c r="O384" s="2413"/>
      <c r="P384" s="3095"/>
    </row>
    <row r="385" spans="1:16" ht="22" customHeight="1" x14ac:dyDescent="0.35">
      <c r="A385" s="5246"/>
      <c r="B385" s="5246"/>
      <c r="C385" s="5249"/>
      <c r="D385" s="5325"/>
      <c r="E385" s="2435" t="s">
        <v>2628</v>
      </c>
      <c r="F385" s="2436" t="s">
        <v>2663</v>
      </c>
      <c r="G385" s="2437" t="s">
        <v>16</v>
      </c>
      <c r="H385" s="2434"/>
      <c r="I385" s="2654"/>
      <c r="J385" s="2435"/>
      <c r="K385" s="4029">
        <v>1</v>
      </c>
      <c r="L385" s="4072"/>
      <c r="M385" s="2435"/>
      <c r="N385" s="2435"/>
      <c r="O385" s="2435"/>
      <c r="P385" s="3100"/>
    </row>
    <row r="386" spans="1:16" ht="22" customHeight="1" thickBot="1" x14ac:dyDescent="0.4">
      <c r="A386" s="5246"/>
      <c r="B386" s="5246"/>
      <c r="C386" s="5265"/>
      <c r="D386" s="5327"/>
      <c r="E386" s="2480" t="s">
        <v>1491</v>
      </c>
      <c r="F386" s="2481" t="s">
        <v>2664</v>
      </c>
      <c r="G386" s="2482" t="s">
        <v>16</v>
      </c>
      <c r="H386" s="2479"/>
      <c r="I386" s="2661" t="str">
        <f>F383&amp;" + "&amp;F384&amp;" - "&amp;F385</f>
        <v>660 + 662 - 664</v>
      </c>
      <c r="J386" s="2480"/>
      <c r="K386" s="4037">
        <v>1</v>
      </c>
      <c r="L386" s="4081"/>
      <c r="M386" s="2480"/>
      <c r="N386" s="2480"/>
      <c r="O386" s="2480"/>
      <c r="P386" s="3110"/>
    </row>
    <row r="387" spans="1:16" ht="22" customHeight="1" x14ac:dyDescent="0.35">
      <c r="A387" s="5246"/>
      <c r="B387" s="5246"/>
      <c r="C387" s="5343" t="s">
        <v>78</v>
      </c>
      <c r="D387" s="3227"/>
      <c r="E387" s="2439" t="s">
        <v>1485</v>
      </c>
      <c r="F387" s="2440" t="s">
        <v>2665</v>
      </c>
      <c r="G387" s="2441" t="s">
        <v>16</v>
      </c>
      <c r="H387" s="2438"/>
      <c r="I387" s="2667" t="str">
        <f>F355&amp;" + "&amp;F359&amp;" + "&amp;F363&amp;" + "&amp;F367&amp;" + "&amp;F371&amp;" + "&amp;F375&amp;" + "&amp;F379&amp;" + "&amp;F383</f>
        <v>600 + 601 + 610 + 620 + 630 + 640 + 650 + 660</v>
      </c>
      <c r="J387" s="2439"/>
      <c r="K387" s="4032">
        <v>1</v>
      </c>
      <c r="L387" s="4073"/>
      <c r="M387" s="2439"/>
      <c r="N387" s="2439"/>
      <c r="O387" s="2439"/>
      <c r="P387" s="3101"/>
    </row>
    <row r="388" spans="1:16" ht="22" customHeight="1" x14ac:dyDescent="0.35">
      <c r="A388" s="5246"/>
      <c r="B388" s="5246"/>
      <c r="C388" s="5344"/>
      <c r="D388" s="3227"/>
      <c r="E388" s="2668" t="s">
        <v>1270</v>
      </c>
      <c r="F388" s="2669" t="s">
        <v>2666</v>
      </c>
      <c r="G388" s="2670" t="s">
        <v>16</v>
      </c>
      <c r="H388" s="2671"/>
      <c r="I388" s="2672" t="str">
        <f t="shared" ref="I388:I390" si="2">F356&amp;" + "&amp;F360&amp;" + "&amp;F364&amp;" + "&amp;F368&amp;" + "&amp;F372&amp;" + "&amp;F376&amp;" + "&amp;F380&amp;" + "&amp;F384</f>
        <v>602 + 603 + 612 + 622 + 632 + 642 + 652 + 662</v>
      </c>
      <c r="J388" s="2668"/>
      <c r="K388" s="4028">
        <v>1</v>
      </c>
      <c r="L388" s="4104"/>
      <c r="M388" s="2668"/>
      <c r="N388" s="2668"/>
      <c r="O388" s="2668"/>
      <c r="P388" s="3144"/>
    </row>
    <row r="389" spans="1:16" ht="22" customHeight="1" x14ac:dyDescent="0.35">
      <c r="A389" s="5246"/>
      <c r="B389" s="5246"/>
      <c r="C389" s="5344"/>
      <c r="D389" s="3227"/>
      <c r="E389" s="2673" t="s">
        <v>2628</v>
      </c>
      <c r="F389" s="2674" t="s">
        <v>2667</v>
      </c>
      <c r="G389" s="2675" t="s">
        <v>16</v>
      </c>
      <c r="H389" s="2676"/>
      <c r="I389" s="2677" t="str">
        <f t="shared" si="2"/>
        <v>604 + 605 + 614 + 624 + 634 + 644 + 654 + 664</v>
      </c>
      <c r="J389" s="2673"/>
      <c r="K389" s="4029">
        <v>1</v>
      </c>
      <c r="L389" s="4105"/>
      <c r="M389" s="2673"/>
      <c r="N389" s="2673"/>
      <c r="O389" s="2673"/>
      <c r="P389" s="3145"/>
    </row>
    <row r="390" spans="1:16" ht="22" customHeight="1" thickBot="1" x14ac:dyDescent="0.4">
      <c r="A390" s="5246"/>
      <c r="B390" s="5246"/>
      <c r="C390" s="5345"/>
      <c r="D390" s="3228"/>
      <c r="E390" s="2678" t="s">
        <v>1491</v>
      </c>
      <c r="F390" s="2679" t="s">
        <v>2668</v>
      </c>
      <c r="G390" s="2680" t="s">
        <v>16</v>
      </c>
      <c r="H390" s="2681"/>
      <c r="I390" s="2682" t="str">
        <f t="shared" si="2"/>
        <v>606 + 607 + 616 + 626 + 636 + 646 + 656 + 666</v>
      </c>
      <c r="J390" s="2678"/>
      <c r="K390" s="4054">
        <v>1</v>
      </c>
      <c r="L390" s="3887"/>
      <c r="M390" s="2678"/>
      <c r="N390" s="2678"/>
      <c r="O390" s="2678"/>
      <c r="P390" s="3146"/>
    </row>
    <row r="391" spans="1:16" ht="22" hidden="1" customHeight="1" thickTop="1" x14ac:dyDescent="0.35">
      <c r="A391" s="5246"/>
      <c r="B391" s="5246"/>
      <c r="C391" s="5245" t="s">
        <v>2669</v>
      </c>
      <c r="D391" s="5333" t="s">
        <v>1276</v>
      </c>
      <c r="E391" s="2413" t="s">
        <v>2670</v>
      </c>
      <c r="F391" s="2414" t="s">
        <v>2671</v>
      </c>
      <c r="G391" s="2415" t="s">
        <v>16</v>
      </c>
      <c r="H391" s="2412"/>
      <c r="I391" s="2653"/>
      <c r="J391" s="2413"/>
      <c r="K391" s="4049">
        <v>3</v>
      </c>
      <c r="L391" s="3890"/>
      <c r="M391" s="2413"/>
      <c r="N391" s="2413"/>
      <c r="O391" s="2413"/>
      <c r="P391" s="3095"/>
    </row>
    <row r="392" spans="1:16" ht="22" hidden="1" customHeight="1" x14ac:dyDescent="0.35">
      <c r="A392" s="5246"/>
      <c r="B392" s="5246"/>
      <c r="C392" s="5246"/>
      <c r="D392" s="5340"/>
      <c r="E392" s="2435" t="s">
        <v>2672</v>
      </c>
      <c r="F392" s="2436" t="s">
        <v>2673</v>
      </c>
      <c r="G392" s="2437" t="s">
        <v>16</v>
      </c>
      <c r="H392" s="2434"/>
      <c r="I392" s="2654"/>
      <c r="J392" s="2435"/>
      <c r="K392" s="4050">
        <v>3</v>
      </c>
      <c r="L392" s="4072"/>
      <c r="M392" s="2435"/>
      <c r="N392" s="2435"/>
      <c r="O392" s="2435"/>
      <c r="P392" s="3100"/>
    </row>
    <row r="393" spans="1:16" ht="22" hidden="1" customHeight="1" x14ac:dyDescent="0.35">
      <c r="A393" s="5246"/>
      <c r="B393" s="5246"/>
      <c r="C393" s="5246"/>
      <c r="D393" s="5341" t="s">
        <v>2674</v>
      </c>
      <c r="E393" s="2413" t="s">
        <v>2670</v>
      </c>
      <c r="F393" s="2414" t="s">
        <v>2675</v>
      </c>
      <c r="G393" s="2415" t="s">
        <v>16</v>
      </c>
      <c r="H393" s="2412"/>
      <c r="I393" s="2653"/>
      <c r="J393" s="2413"/>
      <c r="K393" s="4049">
        <v>3</v>
      </c>
      <c r="L393" s="3890"/>
      <c r="M393" s="2413"/>
      <c r="N393" s="2413"/>
      <c r="O393" s="2413"/>
      <c r="P393" s="3095"/>
    </row>
    <row r="394" spans="1:16" ht="22" hidden="1" customHeight="1" x14ac:dyDescent="0.35">
      <c r="A394" s="5246"/>
      <c r="B394" s="5246"/>
      <c r="C394" s="5246"/>
      <c r="D394" s="5340"/>
      <c r="E394" s="2435" t="s">
        <v>2672</v>
      </c>
      <c r="F394" s="2436" t="s">
        <v>2676</v>
      </c>
      <c r="G394" s="2437" t="s">
        <v>16</v>
      </c>
      <c r="H394" s="2434"/>
      <c r="I394" s="2654"/>
      <c r="J394" s="2435"/>
      <c r="K394" s="4050">
        <v>3</v>
      </c>
      <c r="L394" s="4072"/>
      <c r="M394" s="2435"/>
      <c r="N394" s="2435"/>
      <c r="O394" s="2435"/>
      <c r="P394" s="3100"/>
    </row>
    <row r="395" spans="1:16" ht="22" hidden="1" customHeight="1" x14ac:dyDescent="0.35">
      <c r="A395" s="5246"/>
      <c r="B395" s="5246"/>
      <c r="C395" s="5246"/>
      <c r="D395" s="5341" t="s">
        <v>735</v>
      </c>
      <c r="E395" s="2413" t="s">
        <v>2670</v>
      </c>
      <c r="F395" s="2414" t="s">
        <v>2677</v>
      </c>
      <c r="G395" s="2415" t="s">
        <v>16</v>
      </c>
      <c r="H395" s="2412"/>
      <c r="I395" s="2653"/>
      <c r="J395" s="2413"/>
      <c r="K395" s="4049">
        <v>3</v>
      </c>
      <c r="L395" s="3890"/>
      <c r="M395" s="2413"/>
      <c r="N395" s="2413"/>
      <c r="O395" s="2413"/>
      <c r="P395" s="3095"/>
    </row>
    <row r="396" spans="1:16" ht="22" hidden="1" customHeight="1" x14ac:dyDescent="0.35">
      <c r="A396" s="5246"/>
      <c r="B396" s="5246"/>
      <c r="C396" s="5246"/>
      <c r="D396" s="5340"/>
      <c r="E396" s="2435" t="s">
        <v>2672</v>
      </c>
      <c r="F396" s="2436" t="s">
        <v>2678</v>
      </c>
      <c r="G396" s="2437" t="s">
        <v>16</v>
      </c>
      <c r="H396" s="2434"/>
      <c r="I396" s="2654"/>
      <c r="J396" s="2435"/>
      <c r="K396" s="4050">
        <v>3</v>
      </c>
      <c r="L396" s="4072"/>
      <c r="M396" s="2435"/>
      <c r="N396" s="2435"/>
      <c r="O396" s="2435"/>
      <c r="P396" s="3100"/>
    </row>
    <row r="397" spans="1:16" ht="22" hidden="1" customHeight="1" x14ac:dyDescent="0.35">
      <c r="A397" s="5246"/>
      <c r="B397" s="5246"/>
      <c r="C397" s="5246"/>
      <c r="D397" s="5341" t="s">
        <v>737</v>
      </c>
      <c r="E397" s="2413" t="s">
        <v>2670</v>
      </c>
      <c r="F397" s="2414" t="s">
        <v>2679</v>
      </c>
      <c r="G397" s="2415" t="s">
        <v>16</v>
      </c>
      <c r="H397" s="2412"/>
      <c r="I397" s="2653"/>
      <c r="J397" s="2413"/>
      <c r="K397" s="4049">
        <v>3</v>
      </c>
      <c r="L397" s="3890"/>
      <c r="M397" s="2413"/>
      <c r="N397" s="2413"/>
      <c r="O397" s="2413"/>
      <c r="P397" s="3095"/>
    </row>
    <row r="398" spans="1:16" ht="22" hidden="1" customHeight="1" x14ac:dyDescent="0.35">
      <c r="A398" s="5246"/>
      <c r="B398" s="5246"/>
      <c r="C398" s="5246"/>
      <c r="D398" s="5340"/>
      <c r="E398" s="2435" t="s">
        <v>2672</v>
      </c>
      <c r="F398" s="2436" t="s">
        <v>2680</v>
      </c>
      <c r="G398" s="2437" t="s">
        <v>16</v>
      </c>
      <c r="H398" s="2434"/>
      <c r="I398" s="2654"/>
      <c r="J398" s="2435"/>
      <c r="K398" s="4050">
        <v>3</v>
      </c>
      <c r="L398" s="4072"/>
      <c r="M398" s="2435"/>
      <c r="N398" s="2435"/>
      <c r="O398" s="2435"/>
      <c r="P398" s="3100"/>
    </row>
    <row r="399" spans="1:16" ht="22" hidden="1" customHeight="1" x14ac:dyDescent="0.35">
      <c r="A399" s="5246"/>
      <c r="B399" s="5246"/>
      <c r="C399" s="5246"/>
      <c r="D399" s="5341" t="s">
        <v>2681</v>
      </c>
      <c r="E399" s="2413" t="s">
        <v>2670</v>
      </c>
      <c r="F399" s="2414" t="s">
        <v>2682</v>
      </c>
      <c r="G399" s="2415" t="s">
        <v>16</v>
      </c>
      <c r="H399" s="2412"/>
      <c r="I399" s="2653"/>
      <c r="J399" s="2413"/>
      <c r="K399" s="4049">
        <v>3</v>
      </c>
      <c r="L399" s="3890"/>
      <c r="M399" s="2413"/>
      <c r="N399" s="2413"/>
      <c r="O399" s="2413"/>
      <c r="P399" s="3095"/>
    </row>
    <row r="400" spans="1:16" ht="22" hidden="1" customHeight="1" x14ac:dyDescent="0.35">
      <c r="A400" s="5246"/>
      <c r="B400" s="5246"/>
      <c r="C400" s="5246"/>
      <c r="D400" s="5340"/>
      <c r="E400" s="2435" t="s">
        <v>2672</v>
      </c>
      <c r="F400" s="2436" t="s">
        <v>2683</v>
      </c>
      <c r="G400" s="2437" t="s">
        <v>16</v>
      </c>
      <c r="H400" s="2434"/>
      <c r="I400" s="2654"/>
      <c r="J400" s="2435"/>
      <c r="K400" s="4050">
        <v>3</v>
      </c>
      <c r="L400" s="4072"/>
      <c r="M400" s="2435"/>
      <c r="N400" s="2435"/>
      <c r="O400" s="2435"/>
      <c r="P400" s="3100"/>
    </row>
    <row r="401" spans="1:16" ht="22" hidden="1" customHeight="1" x14ac:dyDescent="0.35">
      <c r="A401" s="5246"/>
      <c r="B401" s="5246"/>
      <c r="C401" s="5246"/>
      <c r="D401" s="5341" t="s">
        <v>2684</v>
      </c>
      <c r="E401" s="2413" t="s">
        <v>2670</v>
      </c>
      <c r="F401" s="2414" t="s">
        <v>2685</v>
      </c>
      <c r="G401" s="2415" t="s">
        <v>16</v>
      </c>
      <c r="H401" s="2412"/>
      <c r="I401" s="2653"/>
      <c r="J401" s="2413"/>
      <c r="K401" s="4049">
        <v>3</v>
      </c>
      <c r="L401" s="3890"/>
      <c r="M401" s="2413"/>
      <c r="N401" s="2413"/>
      <c r="O401" s="2413"/>
      <c r="P401" s="3095"/>
    </row>
    <row r="402" spans="1:16" ht="22" hidden="1" customHeight="1" x14ac:dyDescent="0.35">
      <c r="A402" s="5246"/>
      <c r="B402" s="5246"/>
      <c r="C402" s="5246"/>
      <c r="D402" s="5340"/>
      <c r="E402" s="2435" t="s">
        <v>2672</v>
      </c>
      <c r="F402" s="2436" t="s">
        <v>2686</v>
      </c>
      <c r="G402" s="2437" t="s">
        <v>16</v>
      </c>
      <c r="H402" s="2434"/>
      <c r="I402" s="2654"/>
      <c r="J402" s="2435"/>
      <c r="K402" s="4050">
        <v>3</v>
      </c>
      <c r="L402" s="4072"/>
      <c r="M402" s="2435"/>
      <c r="N402" s="2435"/>
      <c r="O402" s="2435"/>
      <c r="P402" s="3100"/>
    </row>
    <row r="403" spans="1:16" ht="22" hidden="1" customHeight="1" x14ac:dyDescent="0.35">
      <c r="A403" s="5246"/>
      <c r="B403" s="5246"/>
      <c r="C403" s="5246"/>
      <c r="D403" s="5341" t="s">
        <v>2507</v>
      </c>
      <c r="E403" s="2413" t="s">
        <v>2670</v>
      </c>
      <c r="F403" s="2414" t="s">
        <v>2687</v>
      </c>
      <c r="G403" s="2415" t="s">
        <v>16</v>
      </c>
      <c r="H403" s="2412"/>
      <c r="I403" s="2653"/>
      <c r="J403" s="2413"/>
      <c r="K403" s="4049">
        <v>3</v>
      </c>
      <c r="L403" s="3890"/>
      <c r="M403" s="2413"/>
      <c r="N403" s="2413"/>
      <c r="O403" s="2413"/>
      <c r="P403" s="3095"/>
    </row>
    <row r="404" spans="1:16" ht="22" hidden="1" customHeight="1" x14ac:dyDescent="0.35">
      <c r="A404" s="5246"/>
      <c r="B404" s="5246"/>
      <c r="C404" s="5246"/>
      <c r="D404" s="5340"/>
      <c r="E404" s="2435" t="s">
        <v>2672</v>
      </c>
      <c r="F404" s="2436" t="s">
        <v>2688</v>
      </c>
      <c r="G404" s="2437" t="s">
        <v>16</v>
      </c>
      <c r="H404" s="2434"/>
      <c r="I404" s="2654"/>
      <c r="J404" s="2435"/>
      <c r="K404" s="4050">
        <v>3</v>
      </c>
      <c r="L404" s="4072"/>
      <c r="M404" s="2435"/>
      <c r="N404" s="2435"/>
      <c r="O404" s="2435"/>
      <c r="P404" s="3100"/>
    </row>
    <row r="405" spans="1:16" ht="22" hidden="1" customHeight="1" x14ac:dyDescent="0.35">
      <c r="A405" s="5246"/>
      <c r="B405" s="5246"/>
      <c r="C405" s="5246"/>
      <c r="D405" s="5341" t="s">
        <v>743</v>
      </c>
      <c r="E405" s="2413" t="s">
        <v>2670</v>
      </c>
      <c r="F405" s="2414" t="s">
        <v>2689</v>
      </c>
      <c r="G405" s="2415" t="s">
        <v>16</v>
      </c>
      <c r="H405" s="2412"/>
      <c r="I405" s="2653"/>
      <c r="J405" s="2413"/>
      <c r="K405" s="4049">
        <v>3</v>
      </c>
      <c r="L405" s="3890"/>
      <c r="M405" s="2413"/>
      <c r="N405" s="2413"/>
      <c r="O405" s="2413"/>
      <c r="P405" s="3095"/>
    </row>
    <row r="406" spans="1:16" ht="22" hidden="1" customHeight="1" thickBot="1" x14ac:dyDescent="0.4">
      <c r="A406" s="5246"/>
      <c r="B406" s="5246"/>
      <c r="C406" s="5246"/>
      <c r="D406" s="5333"/>
      <c r="E406" s="2408" t="s">
        <v>2672</v>
      </c>
      <c r="F406" s="2409" t="s">
        <v>2690</v>
      </c>
      <c r="G406" s="2410" t="s">
        <v>16</v>
      </c>
      <c r="H406" s="2411"/>
      <c r="I406" s="2683"/>
      <c r="J406" s="2408"/>
      <c r="K406" s="4056">
        <v>3</v>
      </c>
      <c r="L406" s="3889"/>
      <c r="M406" s="2408"/>
      <c r="N406" s="2408"/>
      <c r="O406" s="2408"/>
      <c r="P406" s="3094"/>
    </row>
    <row r="407" spans="1:16" ht="22" hidden="1" customHeight="1" x14ac:dyDescent="0.35">
      <c r="A407" s="5246"/>
      <c r="B407" s="5246"/>
      <c r="C407" s="5361" t="s">
        <v>78</v>
      </c>
      <c r="D407" s="5362"/>
      <c r="E407" s="2552" t="s">
        <v>2670</v>
      </c>
      <c r="F407" s="2549" t="s">
        <v>2691</v>
      </c>
      <c r="G407" s="2550" t="s">
        <v>16</v>
      </c>
      <c r="H407" s="2551"/>
      <c r="I407" s="2548" t="str">
        <f>F391&amp;" + "&amp;F393&amp;" + "&amp;F395&amp;" + "&amp;F397&amp;" + "&amp;F399&amp;" + "&amp;F401&amp;" + "&amp;F403&amp;" + "&amp;F405</f>
        <v>681 + 700 + 710 + 720 + 730 + 740 + 750 + 760</v>
      </c>
      <c r="J407" s="2552"/>
      <c r="K407" s="4057">
        <v>3</v>
      </c>
      <c r="L407" s="4090"/>
      <c r="M407" s="2552"/>
      <c r="N407" s="2552"/>
      <c r="O407" s="2552"/>
      <c r="P407" s="3122"/>
    </row>
    <row r="408" spans="1:16" ht="22" hidden="1" customHeight="1" thickBot="1" x14ac:dyDescent="0.4">
      <c r="A408" s="5246"/>
      <c r="B408" s="5246"/>
      <c r="C408" s="5363"/>
      <c r="D408" s="5273"/>
      <c r="E408" s="2521" t="s">
        <v>2672</v>
      </c>
      <c r="F408" s="2522" t="s">
        <v>2692</v>
      </c>
      <c r="G408" s="2523" t="s">
        <v>16</v>
      </c>
      <c r="H408" s="2524"/>
      <c r="I408" s="2553" t="str">
        <f>F392&amp;" + "&amp;F394&amp;" + "&amp;F396&amp;" + "&amp;F398&amp;" + "&amp;F400&amp;" + "&amp;F402&amp;" + "&amp;F404&amp;" + "&amp;F406</f>
        <v>683 + 705 + 715 + 725 + 735 + 745 + 755 + 765</v>
      </c>
      <c r="J408" s="2521"/>
      <c r="K408" s="4058">
        <v>3</v>
      </c>
      <c r="L408" s="4088"/>
      <c r="M408" s="2521"/>
      <c r="N408" s="2521"/>
      <c r="O408" s="2521"/>
      <c r="P408" s="3120"/>
    </row>
    <row r="409" spans="1:16" ht="22" hidden="1" customHeight="1" thickTop="1" x14ac:dyDescent="0.35">
      <c r="A409" s="5246"/>
      <c r="B409" s="5246"/>
      <c r="C409" s="5246" t="s">
        <v>2693</v>
      </c>
      <c r="D409" s="5332" t="s">
        <v>2694</v>
      </c>
      <c r="E409" s="5364"/>
      <c r="F409" s="5367" t="s">
        <v>2695</v>
      </c>
      <c r="G409" s="2499" t="s">
        <v>16</v>
      </c>
      <c r="H409" s="5332"/>
      <c r="I409" s="5332"/>
      <c r="J409" s="2497"/>
      <c r="K409" s="4051">
        <v>3</v>
      </c>
      <c r="L409" s="3903"/>
      <c r="M409" s="2497"/>
      <c r="N409" s="2497"/>
      <c r="O409" s="2497"/>
      <c r="P409" s="3114"/>
    </row>
    <row r="410" spans="1:16" ht="22" hidden="1" customHeight="1" x14ac:dyDescent="0.35">
      <c r="A410" s="5246"/>
      <c r="B410" s="5246"/>
      <c r="C410" s="5246"/>
      <c r="D410" s="5333"/>
      <c r="E410" s="5365"/>
      <c r="F410" s="5368"/>
      <c r="G410" s="2499" t="s">
        <v>16</v>
      </c>
      <c r="H410" s="5333"/>
      <c r="I410" s="5333"/>
      <c r="J410" s="2497"/>
      <c r="K410" s="4051">
        <v>3</v>
      </c>
      <c r="L410" s="3903"/>
      <c r="M410" s="2497"/>
      <c r="N410" s="2497"/>
      <c r="O410" s="2497"/>
      <c r="P410" s="3114"/>
    </row>
    <row r="411" spans="1:16" ht="22" hidden="1" customHeight="1" x14ac:dyDescent="0.35">
      <c r="A411" s="5246"/>
      <c r="B411" s="5246"/>
      <c r="C411" s="5246"/>
      <c r="D411" s="5333"/>
      <c r="E411" s="5365"/>
      <c r="F411" s="5368"/>
      <c r="G411" s="2499" t="s">
        <v>16</v>
      </c>
      <c r="H411" s="5333"/>
      <c r="I411" s="5333"/>
      <c r="J411" s="2497"/>
      <c r="K411" s="4051">
        <v>3</v>
      </c>
      <c r="L411" s="3903"/>
      <c r="M411" s="2497"/>
      <c r="N411" s="2497"/>
      <c r="O411" s="2497"/>
      <c r="P411" s="3114"/>
    </row>
    <row r="412" spans="1:16" ht="22" hidden="1" customHeight="1" thickBot="1" x14ac:dyDescent="0.4">
      <c r="A412" s="5246"/>
      <c r="B412" s="5246"/>
      <c r="C412" s="5246"/>
      <c r="D412" s="5339"/>
      <c r="E412" s="5366"/>
      <c r="F412" s="5369"/>
      <c r="G412" s="2499" t="s">
        <v>16</v>
      </c>
      <c r="H412" s="5339"/>
      <c r="I412" s="5339"/>
      <c r="J412" s="2497"/>
      <c r="K412" s="4051">
        <v>3</v>
      </c>
      <c r="L412" s="3903"/>
      <c r="M412" s="2497"/>
      <c r="N412" s="2497"/>
      <c r="O412" s="2497"/>
      <c r="P412" s="3114"/>
    </row>
    <row r="413" spans="1:16" ht="22" hidden="1" customHeight="1" thickTop="1" x14ac:dyDescent="0.35">
      <c r="A413" s="5246"/>
      <c r="B413" s="5245" t="s">
        <v>2696</v>
      </c>
      <c r="C413" s="3064"/>
      <c r="D413" s="2400" t="s">
        <v>2697</v>
      </c>
      <c r="E413" s="2401"/>
      <c r="F413" s="2402" t="s">
        <v>2698</v>
      </c>
      <c r="G413" s="2403" t="s">
        <v>16</v>
      </c>
      <c r="H413" s="2400"/>
      <c r="I413" s="2687"/>
      <c r="J413" s="2401"/>
      <c r="K413" s="4059">
        <v>3</v>
      </c>
      <c r="L413" s="3882"/>
      <c r="M413" s="2401"/>
      <c r="N413" s="2401"/>
      <c r="O413" s="2401"/>
      <c r="P413" s="3092"/>
    </row>
    <row r="414" spans="1:16" ht="22" hidden="1" customHeight="1" x14ac:dyDescent="0.35">
      <c r="A414" s="5246"/>
      <c r="B414" s="5246"/>
      <c r="C414" s="3061"/>
      <c r="D414" s="2404" t="s">
        <v>2699</v>
      </c>
      <c r="E414" s="2405"/>
      <c r="F414" s="2406" t="s">
        <v>2700</v>
      </c>
      <c r="G414" s="2407" t="s">
        <v>16</v>
      </c>
      <c r="H414" s="2404"/>
      <c r="I414" s="2545"/>
      <c r="J414" s="2405"/>
      <c r="K414" s="4060">
        <v>3</v>
      </c>
      <c r="L414" s="3883"/>
      <c r="M414" s="2405"/>
      <c r="N414" s="2405"/>
      <c r="O414" s="2405"/>
      <c r="P414" s="3093"/>
    </row>
    <row r="415" spans="1:16" ht="22" hidden="1" customHeight="1" x14ac:dyDescent="0.35">
      <c r="A415" s="5246"/>
      <c r="B415" s="5246"/>
      <c r="C415" s="3061"/>
      <c r="D415" s="2404" t="s">
        <v>2701</v>
      </c>
      <c r="E415" s="2405"/>
      <c r="F415" s="2406" t="s">
        <v>2702</v>
      </c>
      <c r="G415" s="2407" t="s">
        <v>75</v>
      </c>
      <c r="H415" s="2404"/>
      <c r="I415" s="2545"/>
      <c r="J415" s="2405"/>
      <c r="K415" s="4060">
        <v>3</v>
      </c>
      <c r="L415" s="3883"/>
      <c r="M415" s="2405"/>
      <c r="N415" s="2405"/>
      <c r="O415" s="2405"/>
      <c r="P415" s="3093"/>
    </row>
    <row r="416" spans="1:16" ht="22" hidden="1" customHeight="1" x14ac:dyDescent="0.35">
      <c r="A416" s="5246"/>
      <c r="B416" s="5246"/>
      <c r="C416" s="3061"/>
      <c r="D416" s="2404" t="s">
        <v>2703</v>
      </c>
      <c r="E416" s="2405"/>
      <c r="F416" s="2406" t="s">
        <v>2704</v>
      </c>
      <c r="G416" s="2407" t="s">
        <v>16</v>
      </c>
      <c r="H416" s="2404"/>
      <c r="I416" s="2545"/>
      <c r="J416" s="2405"/>
      <c r="K416" s="4060">
        <v>3</v>
      </c>
      <c r="L416" s="3883"/>
      <c r="M416" s="2405"/>
      <c r="N416" s="2405"/>
      <c r="O416" s="2405"/>
      <c r="P416" s="3093"/>
    </row>
    <row r="417" spans="1:16" ht="22" hidden="1" customHeight="1" x14ac:dyDescent="0.35">
      <c r="A417" s="5246"/>
      <c r="B417" s="5246"/>
      <c r="C417" s="3061"/>
      <c r="D417" s="2404" t="s">
        <v>2705</v>
      </c>
      <c r="E417" s="2405"/>
      <c r="F417" s="2406" t="s">
        <v>2706</v>
      </c>
      <c r="G417" s="2407" t="s">
        <v>16</v>
      </c>
      <c r="H417" s="2404"/>
      <c r="I417" s="2545"/>
      <c r="J417" s="2405"/>
      <c r="K417" s="4060">
        <v>3</v>
      </c>
      <c r="L417" s="3883"/>
      <c r="M417" s="2405"/>
      <c r="N417" s="2405"/>
      <c r="O417" s="2405"/>
      <c r="P417" s="3093"/>
    </row>
    <row r="418" spans="1:16" ht="22" hidden="1" customHeight="1" x14ac:dyDescent="0.35">
      <c r="A418" s="5246"/>
      <c r="B418" s="5246"/>
      <c r="C418" s="3061"/>
      <c r="D418" s="2404" t="s">
        <v>2707</v>
      </c>
      <c r="E418" s="2405"/>
      <c r="F418" s="2406" t="s">
        <v>2708</v>
      </c>
      <c r="G418" s="2407" t="s">
        <v>16</v>
      </c>
      <c r="H418" s="2404"/>
      <c r="I418" s="2545"/>
      <c r="J418" s="2405"/>
      <c r="K418" s="4060">
        <v>3</v>
      </c>
      <c r="L418" s="3883"/>
      <c r="M418" s="2405"/>
      <c r="N418" s="2405"/>
      <c r="O418" s="2405"/>
      <c r="P418" s="3093"/>
    </row>
    <row r="419" spans="1:16" ht="22" hidden="1" customHeight="1" thickBot="1" x14ac:dyDescent="0.4">
      <c r="A419" s="5246"/>
      <c r="B419" s="5247"/>
      <c r="C419" s="3065"/>
      <c r="D419" s="2689" t="s">
        <v>2709</v>
      </c>
      <c r="E419" s="2690"/>
      <c r="F419" s="2691" t="s">
        <v>2710</v>
      </c>
      <c r="G419" s="2692" t="s">
        <v>16</v>
      </c>
      <c r="H419" s="2689"/>
      <c r="I419" s="2693"/>
      <c r="J419" s="2690"/>
      <c r="K419" s="4058">
        <v>3</v>
      </c>
      <c r="L419" s="3900"/>
      <c r="M419" s="2690"/>
      <c r="N419" s="2690"/>
      <c r="O419" s="2690"/>
      <c r="P419" s="3147"/>
    </row>
    <row r="420" spans="1:16" ht="22" hidden="1" customHeight="1" thickTop="1" x14ac:dyDescent="0.35">
      <c r="A420" s="5246"/>
      <c r="B420" s="5246" t="s">
        <v>2711</v>
      </c>
      <c r="C420" s="3061"/>
      <c r="D420" s="2430" t="s">
        <v>2712</v>
      </c>
      <c r="E420" s="2431"/>
      <c r="F420" s="2432" t="s">
        <v>2713</v>
      </c>
      <c r="G420" s="2433" t="s">
        <v>16</v>
      </c>
      <c r="H420" s="2430"/>
      <c r="I420" s="2543"/>
      <c r="J420" s="2431"/>
      <c r="K420" s="4061">
        <v>3</v>
      </c>
      <c r="L420" s="3884"/>
      <c r="M420" s="2431"/>
      <c r="N420" s="2431"/>
      <c r="O420" s="2431"/>
      <c r="P420" s="3099"/>
    </row>
    <row r="421" spans="1:16" ht="22" hidden="1" customHeight="1" x14ac:dyDescent="0.35">
      <c r="A421" s="5246"/>
      <c r="B421" s="5246"/>
      <c r="C421" s="3061"/>
      <c r="D421" s="2389" t="s">
        <v>2714</v>
      </c>
      <c r="E421" s="2394"/>
      <c r="F421" s="2391" t="s">
        <v>2715</v>
      </c>
      <c r="G421" s="2392" t="s">
        <v>16</v>
      </c>
      <c r="H421" s="2393"/>
      <c r="I421" s="2694"/>
      <c r="J421" s="2394"/>
      <c r="K421" s="4060">
        <v>3</v>
      </c>
      <c r="L421" s="3894"/>
      <c r="M421" s="2394"/>
      <c r="N421" s="2394"/>
      <c r="O421" s="2394"/>
      <c r="P421" s="3090"/>
    </row>
    <row r="422" spans="1:16" ht="22" hidden="1" customHeight="1" x14ac:dyDescent="0.35">
      <c r="A422" s="5246"/>
      <c r="B422" s="5246"/>
      <c r="C422" s="3061"/>
      <c r="D422" s="2695" t="s">
        <v>2716</v>
      </c>
      <c r="E422" s="2696"/>
      <c r="F422" s="2697" t="s">
        <v>2717</v>
      </c>
      <c r="G422" s="2698" t="s">
        <v>16</v>
      </c>
      <c r="H422" s="2699"/>
      <c r="I422" s="2700"/>
      <c r="J422" s="2696"/>
      <c r="K422" s="4056">
        <v>3</v>
      </c>
      <c r="L422" s="3897"/>
      <c r="M422" s="2696"/>
      <c r="N422" s="2696"/>
      <c r="O422" s="2696"/>
      <c r="P422" s="3148"/>
    </row>
    <row r="423" spans="1:16" ht="22" hidden="1" customHeight="1" x14ac:dyDescent="0.35">
      <c r="A423" s="5246"/>
      <c r="B423" s="5246"/>
      <c r="C423" s="3061"/>
      <c r="D423" s="2412" t="s">
        <v>2718</v>
      </c>
      <c r="E423" s="2413"/>
      <c r="F423" s="2414" t="s">
        <v>2719</v>
      </c>
      <c r="G423" s="2415" t="s">
        <v>16</v>
      </c>
      <c r="H423" s="2412"/>
      <c r="I423" s="2653"/>
      <c r="J423" s="2413"/>
      <c r="K423" s="4049">
        <v>3</v>
      </c>
      <c r="L423" s="3890"/>
      <c r="M423" s="2413"/>
      <c r="N423" s="2413"/>
      <c r="O423" s="2413"/>
      <c r="P423" s="3095"/>
    </row>
    <row r="424" spans="1:16" ht="22" hidden="1" customHeight="1" x14ac:dyDescent="0.35">
      <c r="A424" s="5246"/>
      <c r="B424" s="5246"/>
      <c r="C424" s="3061"/>
      <c r="D424" s="2416" t="s">
        <v>2720</v>
      </c>
      <c r="E424" s="2417"/>
      <c r="F424" s="2418" t="s">
        <v>2721</v>
      </c>
      <c r="G424" s="2419" t="s">
        <v>16</v>
      </c>
      <c r="H424" s="2420"/>
      <c r="I424" s="2701"/>
      <c r="J424" s="2417"/>
      <c r="K424" s="4050">
        <v>3</v>
      </c>
      <c r="L424" s="3885"/>
      <c r="M424" s="2417"/>
      <c r="N424" s="2417"/>
      <c r="O424" s="2417"/>
      <c r="P424" s="3096"/>
    </row>
    <row r="425" spans="1:16" ht="22" hidden="1" customHeight="1" x14ac:dyDescent="0.35">
      <c r="A425" s="5246"/>
      <c r="B425" s="5246"/>
      <c r="C425" s="3061"/>
      <c r="D425" s="2430" t="s">
        <v>2722</v>
      </c>
      <c r="E425" s="2431"/>
      <c r="F425" s="2432" t="s">
        <v>2723</v>
      </c>
      <c r="G425" s="2433" t="s">
        <v>693</v>
      </c>
      <c r="H425" s="2430"/>
      <c r="I425" s="2543"/>
      <c r="J425" s="2431"/>
      <c r="K425" s="4061">
        <v>3</v>
      </c>
      <c r="L425" s="3884"/>
      <c r="M425" s="2431"/>
      <c r="N425" s="2431"/>
      <c r="O425" s="2431"/>
      <c r="P425" s="3099"/>
    </row>
    <row r="426" spans="1:16" ht="22" hidden="1" customHeight="1" x14ac:dyDescent="0.35">
      <c r="A426" s="5246"/>
      <c r="B426" s="5246"/>
      <c r="C426" s="3061"/>
      <c r="D426" s="2404" t="s">
        <v>1872</v>
      </c>
      <c r="E426" s="2405"/>
      <c r="F426" s="2406" t="s">
        <v>2724</v>
      </c>
      <c r="G426" s="2407" t="s">
        <v>16</v>
      </c>
      <c r="H426" s="2404"/>
      <c r="I426" s="2545"/>
      <c r="J426" s="2405"/>
      <c r="K426" s="4060">
        <v>3</v>
      </c>
      <c r="L426" s="3883"/>
      <c r="M426" s="2405"/>
      <c r="N426" s="2405"/>
      <c r="O426" s="2405"/>
      <c r="P426" s="3093"/>
    </row>
    <row r="427" spans="1:16" ht="22" hidden="1" customHeight="1" x14ac:dyDescent="0.35">
      <c r="A427" s="5246"/>
      <c r="B427" s="5246"/>
      <c r="C427" s="3061"/>
      <c r="D427" s="2404" t="s">
        <v>2725</v>
      </c>
      <c r="E427" s="2405"/>
      <c r="F427" s="2406" t="s">
        <v>2726</v>
      </c>
      <c r="G427" s="2407" t="s">
        <v>16</v>
      </c>
      <c r="H427" s="2404"/>
      <c r="I427" s="2545"/>
      <c r="J427" s="2405"/>
      <c r="K427" s="4060">
        <v>3</v>
      </c>
      <c r="L427" s="3883"/>
      <c r="M427" s="2405"/>
      <c r="N427" s="2405"/>
      <c r="O427" s="2405"/>
      <c r="P427" s="3093"/>
    </row>
    <row r="428" spans="1:16" ht="22" hidden="1" customHeight="1" x14ac:dyDescent="0.35">
      <c r="A428" s="5246"/>
      <c r="B428" s="5246"/>
      <c r="C428" s="3061"/>
      <c r="D428" s="2404" t="s">
        <v>2727</v>
      </c>
      <c r="E428" s="2405"/>
      <c r="F428" s="2406" t="s">
        <v>2728</v>
      </c>
      <c r="G428" s="2407" t="s">
        <v>16</v>
      </c>
      <c r="H428" s="2404"/>
      <c r="I428" s="2545"/>
      <c r="J428" s="2405"/>
      <c r="K428" s="4060">
        <v>3</v>
      </c>
      <c r="L428" s="3883"/>
      <c r="M428" s="2405"/>
      <c r="N428" s="2405"/>
      <c r="O428" s="2405"/>
      <c r="P428" s="3093"/>
    </row>
    <row r="429" spans="1:16" ht="22" hidden="1" customHeight="1" x14ac:dyDescent="0.35">
      <c r="A429" s="5246"/>
      <c r="B429" s="5246"/>
      <c r="C429" s="3061"/>
      <c r="D429" s="2404" t="s">
        <v>1886</v>
      </c>
      <c r="E429" s="2405"/>
      <c r="F429" s="2406" t="s">
        <v>2729</v>
      </c>
      <c r="G429" s="2407" t="s">
        <v>16</v>
      </c>
      <c r="H429" s="2404"/>
      <c r="I429" s="2545"/>
      <c r="J429" s="2405"/>
      <c r="K429" s="4060">
        <v>3</v>
      </c>
      <c r="L429" s="3883"/>
      <c r="M429" s="2405"/>
      <c r="N429" s="2405"/>
      <c r="O429" s="2405"/>
      <c r="P429" s="3093"/>
    </row>
    <row r="430" spans="1:16" ht="22" hidden="1" customHeight="1" thickBot="1" x14ac:dyDescent="0.4">
      <c r="A430" s="5247"/>
      <c r="B430" s="5247"/>
      <c r="C430" s="3065"/>
      <c r="D430" s="2689" t="s">
        <v>1888</v>
      </c>
      <c r="E430" s="2690"/>
      <c r="F430" s="2691" t="s">
        <v>2730</v>
      </c>
      <c r="G430" s="2692" t="s">
        <v>16</v>
      </c>
      <c r="H430" s="2689"/>
      <c r="I430" s="2693"/>
      <c r="J430" s="2690"/>
      <c r="K430" s="4058">
        <v>3</v>
      </c>
      <c r="L430" s="3900"/>
      <c r="M430" s="2690"/>
      <c r="N430" s="2690"/>
      <c r="O430" s="2690"/>
      <c r="P430" s="3147"/>
    </row>
    <row r="431" spans="1:16" ht="22" customHeight="1" thickTop="1" x14ac:dyDescent="0.35">
      <c r="A431" s="5245" t="s">
        <v>1096</v>
      </c>
      <c r="B431" s="5242" t="s">
        <v>1911</v>
      </c>
      <c r="C431" s="5358"/>
      <c r="D431" s="3238" t="s">
        <v>1912</v>
      </c>
      <c r="E431" s="2506"/>
      <c r="F431" s="2651">
        <v>376</v>
      </c>
      <c r="G431" s="2507" t="s">
        <v>75</v>
      </c>
      <c r="H431" s="2505"/>
      <c r="I431" s="2505"/>
      <c r="J431" s="2506"/>
      <c r="K431" s="4040">
        <v>1</v>
      </c>
      <c r="L431" s="3905"/>
      <c r="M431" s="2506"/>
      <c r="N431" s="2506"/>
      <c r="O431" s="2506"/>
      <c r="P431" s="3116"/>
    </row>
    <row r="432" spans="1:16" ht="22" customHeight="1" x14ac:dyDescent="0.35">
      <c r="A432" s="5246"/>
      <c r="B432" s="5243"/>
      <c r="C432" s="5294"/>
      <c r="D432" s="3240" t="s">
        <v>1913</v>
      </c>
      <c r="E432" s="2394"/>
      <c r="F432" s="2391">
        <v>657</v>
      </c>
      <c r="G432" s="2392" t="s">
        <v>75</v>
      </c>
      <c r="H432" s="2393"/>
      <c r="I432" s="2393"/>
      <c r="J432" s="2394"/>
      <c r="K432" s="4024">
        <v>1</v>
      </c>
      <c r="L432" s="3894"/>
      <c r="M432" s="2394"/>
      <c r="N432" s="2394"/>
      <c r="O432" s="2394"/>
      <c r="P432" s="3090"/>
    </row>
    <row r="433" spans="1:16" ht="22" customHeight="1" x14ac:dyDescent="0.35">
      <c r="A433" s="5246"/>
      <c r="B433" s="5243"/>
      <c r="C433" s="5294"/>
      <c r="D433" s="3241" t="s">
        <v>1915</v>
      </c>
      <c r="E433" s="2417"/>
      <c r="F433" s="2418">
        <v>651</v>
      </c>
      <c r="G433" s="2419" t="s">
        <v>75</v>
      </c>
      <c r="H433" s="2420"/>
      <c r="I433" s="2420"/>
      <c r="J433" s="2417"/>
      <c r="K433" s="4029">
        <v>1</v>
      </c>
      <c r="L433" s="3885"/>
      <c r="M433" s="2417"/>
      <c r="N433" s="2417"/>
      <c r="O433" s="2417"/>
      <c r="P433" s="3096"/>
    </row>
    <row r="434" spans="1:16" ht="22" customHeight="1" thickBot="1" x14ac:dyDescent="0.4">
      <c r="A434" s="5246"/>
      <c r="B434" s="5295"/>
      <c r="C434" s="5296"/>
      <c r="D434" s="3242" t="s">
        <v>2731</v>
      </c>
      <c r="E434" s="2480"/>
      <c r="F434" s="2481">
        <v>861</v>
      </c>
      <c r="G434" s="2482" t="s">
        <v>75</v>
      </c>
      <c r="H434" s="2479"/>
      <c r="I434" s="2479"/>
      <c r="J434" s="2480"/>
      <c r="K434" s="4037">
        <v>1</v>
      </c>
      <c r="L434" s="4081"/>
      <c r="M434" s="2480"/>
      <c r="N434" s="2480"/>
      <c r="O434" s="2480"/>
      <c r="P434" s="3110"/>
    </row>
    <row r="435" spans="1:16" ht="22" hidden="1" customHeight="1" x14ac:dyDescent="0.35">
      <c r="A435" s="5246"/>
      <c r="B435" s="5359" t="s">
        <v>1919</v>
      </c>
      <c r="C435" s="5259" t="s">
        <v>1920</v>
      </c>
      <c r="D435" s="2483" t="s">
        <v>1921</v>
      </c>
      <c r="E435" s="2484"/>
      <c r="F435" s="2485">
        <v>108</v>
      </c>
      <c r="G435" s="2486" t="s">
        <v>16</v>
      </c>
      <c r="H435" s="2483"/>
      <c r="I435" s="2483"/>
      <c r="J435" s="2484"/>
      <c r="K435" s="2685">
        <v>3</v>
      </c>
      <c r="L435" s="2484"/>
      <c r="M435" s="2484"/>
      <c r="N435" s="2484"/>
      <c r="O435" s="2484"/>
      <c r="P435" s="2484"/>
    </row>
    <row r="436" spans="1:16" ht="22" hidden="1" customHeight="1" x14ac:dyDescent="0.35">
      <c r="A436" s="5246"/>
      <c r="B436" s="5243"/>
      <c r="C436" s="5246"/>
      <c r="D436" s="2404" t="s">
        <v>1923</v>
      </c>
      <c r="E436" s="2405"/>
      <c r="F436" s="2406">
        <v>118</v>
      </c>
      <c r="G436" s="2407" t="s">
        <v>16</v>
      </c>
      <c r="H436" s="2404"/>
      <c r="I436" s="2404"/>
      <c r="J436" s="2405"/>
      <c r="K436" s="2688">
        <v>3</v>
      </c>
      <c r="L436" s="2405"/>
      <c r="M436" s="2405"/>
      <c r="N436" s="2405"/>
      <c r="O436" s="2405"/>
      <c r="P436" s="2405"/>
    </row>
    <row r="437" spans="1:16" ht="22" hidden="1" customHeight="1" x14ac:dyDescent="0.35">
      <c r="A437" s="5246"/>
      <c r="B437" s="5243"/>
      <c r="C437" s="5246"/>
      <c r="D437" s="2404" t="s">
        <v>1925</v>
      </c>
      <c r="E437" s="2405"/>
      <c r="F437" s="2406">
        <v>119</v>
      </c>
      <c r="G437" s="2407" t="s">
        <v>16</v>
      </c>
      <c r="H437" s="2404"/>
      <c r="I437" s="2404"/>
      <c r="J437" s="2405"/>
      <c r="K437" s="2688">
        <v>3</v>
      </c>
      <c r="L437" s="2405"/>
      <c r="M437" s="2405"/>
      <c r="N437" s="2405"/>
      <c r="O437" s="2405"/>
      <c r="P437" s="2405"/>
    </row>
    <row r="438" spans="1:16" ht="22" hidden="1" customHeight="1" x14ac:dyDescent="0.35">
      <c r="A438" s="5246"/>
      <c r="B438" s="5243"/>
      <c r="C438" s="5246"/>
      <c r="D438" s="2411" t="s">
        <v>1927</v>
      </c>
      <c r="E438" s="2408"/>
      <c r="F438" s="2409">
        <v>105</v>
      </c>
      <c r="G438" s="2410" t="s">
        <v>16</v>
      </c>
      <c r="H438" s="2411"/>
      <c r="I438" s="2411"/>
      <c r="J438" s="2408"/>
      <c r="K438" s="2684">
        <v>3</v>
      </c>
      <c r="L438" s="2408"/>
      <c r="M438" s="2408"/>
      <c r="N438" s="2408"/>
      <c r="O438" s="2408"/>
      <c r="P438" s="2408"/>
    </row>
    <row r="439" spans="1:16" ht="22" hidden="1" customHeight="1" thickBot="1" x14ac:dyDescent="0.4">
      <c r="A439" s="5246"/>
      <c r="B439" s="5243"/>
      <c r="C439" s="5360"/>
      <c r="D439" s="2702" t="s">
        <v>1929</v>
      </c>
      <c r="E439" s="2703"/>
      <c r="F439" s="2704">
        <v>106</v>
      </c>
      <c r="G439" s="2705" t="s">
        <v>16</v>
      </c>
      <c r="H439" s="2702"/>
      <c r="I439" s="2702"/>
      <c r="J439" s="2703"/>
      <c r="K439" s="2706">
        <v>3</v>
      </c>
      <c r="L439" s="2703"/>
      <c r="M439" s="2703"/>
      <c r="N439" s="2703"/>
      <c r="O439" s="2703"/>
      <c r="P439" s="2703"/>
    </row>
    <row r="440" spans="1:16" ht="22" hidden="1" customHeight="1" x14ac:dyDescent="0.35">
      <c r="A440" s="5246"/>
      <c r="B440" s="5243"/>
      <c r="C440" s="5246" t="s">
        <v>1931</v>
      </c>
      <c r="D440" s="2483" t="s">
        <v>1932</v>
      </c>
      <c r="E440" s="2707"/>
      <c r="F440" s="2708">
        <v>115</v>
      </c>
      <c r="G440" s="2709" t="s">
        <v>16</v>
      </c>
      <c r="H440" s="2710"/>
      <c r="I440" s="2710"/>
      <c r="J440" s="2707"/>
      <c r="K440" s="2685">
        <v>3</v>
      </c>
      <c r="L440" s="2707"/>
      <c r="M440" s="2707"/>
      <c r="N440" s="2707"/>
      <c r="O440" s="2707"/>
      <c r="P440" s="2707"/>
    </row>
    <row r="441" spans="1:16" ht="22" hidden="1" customHeight="1" x14ac:dyDescent="0.35">
      <c r="A441" s="5246"/>
      <c r="B441" s="5243"/>
      <c r="C441" s="5246"/>
      <c r="D441" s="2404" t="s">
        <v>1934</v>
      </c>
      <c r="E441" s="2405"/>
      <c r="F441" s="2406">
        <v>143</v>
      </c>
      <c r="G441" s="2711" t="s">
        <v>16</v>
      </c>
      <c r="H441" s="2527"/>
      <c r="I441" s="2527"/>
      <c r="J441" s="2528"/>
      <c r="K441" s="2688">
        <v>3</v>
      </c>
      <c r="L441" s="2528"/>
      <c r="M441" s="2528"/>
      <c r="N441" s="2528"/>
      <c r="O441" s="2528"/>
      <c r="P441" s="2528"/>
    </row>
    <row r="442" spans="1:16" ht="22" hidden="1" customHeight="1" x14ac:dyDescent="0.35">
      <c r="A442" s="5246"/>
      <c r="B442" s="5243"/>
      <c r="C442" s="5246"/>
      <c r="D442" s="2404" t="s">
        <v>1936</v>
      </c>
      <c r="E442" s="2528"/>
      <c r="F442" s="2529">
        <v>113</v>
      </c>
      <c r="G442" s="2711" t="s">
        <v>16</v>
      </c>
      <c r="H442" s="2527"/>
      <c r="I442" s="2527"/>
      <c r="J442" s="2528"/>
      <c r="K442" s="2688">
        <v>3</v>
      </c>
      <c r="L442" s="2528"/>
      <c r="M442" s="2528"/>
      <c r="N442" s="2528"/>
      <c r="O442" s="2528"/>
      <c r="P442" s="2528"/>
    </row>
    <row r="443" spans="1:16" ht="22" hidden="1" customHeight="1" x14ac:dyDescent="0.35">
      <c r="A443" s="5246"/>
      <c r="B443" s="5243"/>
      <c r="C443" s="5246"/>
      <c r="D443" s="2404" t="s">
        <v>1938</v>
      </c>
      <c r="E443" s="2528"/>
      <c r="F443" s="2529">
        <v>111</v>
      </c>
      <c r="G443" s="2711" t="s">
        <v>16</v>
      </c>
      <c r="H443" s="2527"/>
      <c r="I443" s="2527"/>
      <c r="J443" s="2528"/>
      <c r="K443" s="2688">
        <v>3</v>
      </c>
      <c r="L443" s="2528"/>
      <c r="M443" s="2528"/>
      <c r="N443" s="2528"/>
      <c r="O443" s="2528"/>
      <c r="P443" s="2528"/>
    </row>
    <row r="444" spans="1:16" ht="22" hidden="1" customHeight="1" x14ac:dyDescent="0.35">
      <c r="A444" s="5246"/>
      <c r="B444" s="5243"/>
      <c r="C444" s="5246"/>
      <c r="D444" s="2404" t="s">
        <v>1940</v>
      </c>
      <c r="E444" s="2528"/>
      <c r="F444" s="2529">
        <v>116</v>
      </c>
      <c r="G444" s="2711" t="s">
        <v>16</v>
      </c>
      <c r="H444" s="2527"/>
      <c r="I444" s="2527"/>
      <c r="J444" s="2528"/>
      <c r="K444" s="2688">
        <v>3</v>
      </c>
      <c r="L444" s="2528"/>
      <c r="M444" s="2528"/>
      <c r="N444" s="2528"/>
      <c r="O444" s="2528"/>
      <c r="P444" s="2528"/>
    </row>
    <row r="445" spans="1:16" ht="22" hidden="1" customHeight="1" x14ac:dyDescent="0.35">
      <c r="A445" s="5246"/>
      <c r="B445" s="5243"/>
      <c r="C445" s="5246"/>
      <c r="D445" s="2411" t="s">
        <v>1942</v>
      </c>
      <c r="E445" s="2712"/>
      <c r="F445" s="2713">
        <v>153</v>
      </c>
      <c r="G445" s="2714" t="s">
        <v>16</v>
      </c>
      <c r="H445" s="2715"/>
      <c r="I445" s="2715"/>
      <c r="J445" s="2712"/>
      <c r="K445" s="2684">
        <v>3</v>
      </c>
      <c r="L445" s="2712"/>
      <c r="M445" s="2712"/>
      <c r="N445" s="2712"/>
      <c r="O445" s="2712"/>
      <c r="P445" s="2712"/>
    </row>
    <row r="446" spans="1:16" ht="22" hidden="1" customHeight="1" thickBot="1" x14ac:dyDescent="0.4">
      <c r="A446" s="5246"/>
      <c r="B446" s="5243"/>
      <c r="C446" s="5246"/>
      <c r="D446" s="2716" t="s">
        <v>1944</v>
      </c>
      <c r="E446" s="2717"/>
      <c r="F446" s="2718">
        <v>144</v>
      </c>
      <c r="G446" s="2719" t="s">
        <v>16</v>
      </c>
      <c r="H446" s="2716"/>
      <c r="I446" s="2716"/>
      <c r="J446" s="2717"/>
      <c r="K446" s="2720">
        <v>3</v>
      </c>
      <c r="L446" s="2717"/>
      <c r="M446" s="2717"/>
      <c r="N446" s="2717"/>
      <c r="O446" s="2717"/>
      <c r="P446" s="2717"/>
    </row>
    <row r="447" spans="1:16" ht="22" hidden="1" customHeight="1" x14ac:dyDescent="0.35">
      <c r="A447" s="5246"/>
      <c r="B447" s="5243"/>
      <c r="C447" s="5259" t="s">
        <v>1946</v>
      </c>
      <c r="D447" s="2483" t="s">
        <v>1947</v>
      </c>
      <c r="E447" s="2707"/>
      <c r="F447" s="2708">
        <v>121</v>
      </c>
      <c r="G447" s="2709" t="s">
        <v>16</v>
      </c>
      <c r="H447" s="2710"/>
      <c r="I447" s="2710"/>
      <c r="J447" s="2707"/>
      <c r="K447" s="2685">
        <v>3</v>
      </c>
      <c r="L447" s="2707"/>
      <c r="M447" s="2707"/>
      <c r="N447" s="2707"/>
      <c r="O447" s="2707"/>
      <c r="P447" s="2707"/>
    </row>
    <row r="448" spans="1:16" ht="22" hidden="1" customHeight="1" x14ac:dyDescent="0.35">
      <c r="A448" s="5246"/>
      <c r="B448" s="5243"/>
      <c r="C448" s="5246"/>
      <c r="D448" s="2404" t="s">
        <v>1949</v>
      </c>
      <c r="E448" s="2528"/>
      <c r="F448" s="2529">
        <v>145</v>
      </c>
      <c r="G448" s="2711" t="s">
        <v>16</v>
      </c>
      <c r="H448" s="2527"/>
      <c r="I448" s="2527"/>
      <c r="J448" s="2528"/>
      <c r="K448" s="2688">
        <v>3</v>
      </c>
      <c r="L448" s="2528"/>
      <c r="M448" s="2528"/>
      <c r="N448" s="2528"/>
      <c r="O448" s="2528"/>
      <c r="P448" s="2528"/>
    </row>
    <row r="449" spans="1:16" ht="22" hidden="1" customHeight="1" x14ac:dyDescent="0.35">
      <c r="A449" s="5246"/>
      <c r="B449" s="5243"/>
      <c r="C449" s="5246"/>
      <c r="D449" s="2404" t="s">
        <v>2732</v>
      </c>
      <c r="E449" s="2528"/>
      <c r="F449" s="2529">
        <v>125</v>
      </c>
      <c r="G449" s="2711" t="s">
        <v>16</v>
      </c>
      <c r="H449" s="2527"/>
      <c r="I449" s="2527"/>
      <c r="J449" s="2528"/>
      <c r="K449" s="2688">
        <v>3</v>
      </c>
      <c r="L449" s="2528"/>
      <c r="M449" s="2528"/>
      <c r="N449" s="2528"/>
      <c r="O449" s="2528"/>
      <c r="P449" s="2528"/>
    </row>
    <row r="450" spans="1:16" ht="22" hidden="1" customHeight="1" x14ac:dyDescent="0.35">
      <c r="A450" s="5246"/>
      <c r="B450" s="5243"/>
      <c r="C450" s="5246"/>
      <c r="D450" s="2404" t="s">
        <v>1953</v>
      </c>
      <c r="E450" s="2528"/>
      <c r="F450" s="2529">
        <v>310</v>
      </c>
      <c r="G450" s="2711" t="s">
        <v>16</v>
      </c>
      <c r="H450" s="2527"/>
      <c r="I450" s="2527"/>
      <c r="J450" s="2528"/>
      <c r="K450" s="2688">
        <v>3</v>
      </c>
      <c r="L450" s="2528"/>
      <c r="M450" s="2528"/>
      <c r="N450" s="2528"/>
      <c r="O450" s="2528"/>
      <c r="P450" s="2528"/>
    </row>
    <row r="451" spans="1:16" ht="22" hidden="1" customHeight="1" x14ac:dyDescent="0.35">
      <c r="A451" s="5246"/>
      <c r="B451" s="5243"/>
      <c r="C451" s="5246"/>
      <c r="D451" s="2404" t="s">
        <v>1955</v>
      </c>
      <c r="E451" s="2528"/>
      <c r="F451" s="2529">
        <v>133</v>
      </c>
      <c r="G451" s="2711" t="s">
        <v>16</v>
      </c>
      <c r="H451" s="2527"/>
      <c r="I451" s="2527"/>
      <c r="J451" s="2528"/>
      <c r="K451" s="2688">
        <v>3</v>
      </c>
      <c r="L451" s="2528"/>
      <c r="M451" s="2528"/>
      <c r="N451" s="2528"/>
      <c r="O451" s="2528"/>
      <c r="P451" s="2528"/>
    </row>
    <row r="452" spans="1:16" ht="22" hidden="1" customHeight="1" x14ac:dyDescent="0.35">
      <c r="A452" s="5246"/>
      <c r="B452" s="5243"/>
      <c r="C452" s="5246"/>
      <c r="D452" s="2404" t="s">
        <v>1957</v>
      </c>
      <c r="E452" s="2528"/>
      <c r="F452" s="2529">
        <v>148</v>
      </c>
      <c r="G452" s="2711" t="s">
        <v>16</v>
      </c>
      <c r="H452" s="2527"/>
      <c r="I452" s="2527"/>
      <c r="J452" s="2528"/>
      <c r="K452" s="2688">
        <v>3</v>
      </c>
      <c r="L452" s="2528"/>
      <c r="M452" s="2528"/>
      <c r="N452" s="2528"/>
      <c r="O452" s="2528"/>
      <c r="P452" s="2528"/>
    </row>
    <row r="453" spans="1:16" ht="22" hidden="1" customHeight="1" x14ac:dyDescent="0.35">
      <c r="A453" s="5246"/>
      <c r="B453" s="5243"/>
      <c r="C453" s="5246"/>
      <c r="D453" s="2404" t="s">
        <v>1959</v>
      </c>
      <c r="E453" s="2528"/>
      <c r="F453" s="2529">
        <v>128</v>
      </c>
      <c r="G453" s="2711" t="s">
        <v>16</v>
      </c>
      <c r="H453" s="2527"/>
      <c r="I453" s="2527"/>
      <c r="J453" s="2528"/>
      <c r="K453" s="2688">
        <v>3</v>
      </c>
      <c r="L453" s="2528"/>
      <c r="M453" s="2528"/>
      <c r="N453" s="2528"/>
      <c r="O453" s="2528"/>
      <c r="P453" s="2528"/>
    </row>
    <row r="454" spans="1:16" ht="22" hidden="1" customHeight="1" x14ac:dyDescent="0.35">
      <c r="A454" s="5246"/>
      <c r="B454" s="5243"/>
      <c r="C454" s="5246"/>
      <c r="D454" s="2404" t="s">
        <v>1961</v>
      </c>
      <c r="E454" s="2528"/>
      <c r="F454" s="2529">
        <v>135</v>
      </c>
      <c r="G454" s="2711" t="s">
        <v>16</v>
      </c>
      <c r="H454" s="2527"/>
      <c r="I454" s="2527"/>
      <c r="J454" s="2528"/>
      <c r="K454" s="2688">
        <v>3</v>
      </c>
      <c r="L454" s="2528"/>
      <c r="M454" s="2528"/>
      <c r="N454" s="2528"/>
      <c r="O454" s="2528"/>
      <c r="P454" s="2528"/>
    </row>
    <row r="455" spans="1:16" ht="22" hidden="1" customHeight="1" x14ac:dyDescent="0.35">
      <c r="A455" s="5246"/>
      <c r="B455" s="5243"/>
      <c r="C455" s="5246"/>
      <c r="D455" s="2411" t="s">
        <v>1963</v>
      </c>
      <c r="E455" s="2712"/>
      <c r="F455" s="2713">
        <v>150</v>
      </c>
      <c r="G455" s="2714" t="s">
        <v>16</v>
      </c>
      <c r="H455" s="2715"/>
      <c r="I455" s="2715"/>
      <c r="J455" s="2712"/>
      <c r="K455" s="2684">
        <v>3</v>
      </c>
      <c r="L455" s="2712"/>
      <c r="M455" s="2712"/>
      <c r="N455" s="2712"/>
      <c r="O455" s="2712"/>
      <c r="P455" s="2712"/>
    </row>
    <row r="456" spans="1:16" ht="22" hidden="1" customHeight="1" thickBot="1" x14ac:dyDescent="0.4">
      <c r="A456" s="5246"/>
      <c r="B456" s="5243"/>
      <c r="C456" s="5360"/>
      <c r="D456" s="2702" t="s">
        <v>1965</v>
      </c>
      <c r="E456" s="2703"/>
      <c r="F456" s="2704">
        <v>152</v>
      </c>
      <c r="G456" s="2705" t="s">
        <v>16</v>
      </c>
      <c r="H456" s="2702"/>
      <c r="I456" s="2702"/>
      <c r="J456" s="2703"/>
      <c r="K456" s="2706">
        <v>3</v>
      </c>
      <c r="L456" s="2703"/>
      <c r="M456" s="2703"/>
      <c r="N456" s="2703"/>
      <c r="O456" s="2703"/>
      <c r="P456" s="2703"/>
    </row>
    <row r="457" spans="1:16" ht="22" hidden="1" customHeight="1" thickBot="1" x14ac:dyDescent="0.4">
      <c r="A457" s="5246"/>
      <c r="B457" s="5243"/>
      <c r="C457" s="3066" t="s">
        <v>1967</v>
      </c>
      <c r="D457" s="2721" t="s">
        <v>2733</v>
      </c>
      <c r="E457" s="2722"/>
      <c r="F457" s="2723">
        <v>137</v>
      </c>
      <c r="G457" s="2724" t="s">
        <v>16</v>
      </c>
      <c r="H457" s="2721"/>
      <c r="I457" s="2721"/>
      <c r="J457" s="2722"/>
      <c r="K457" s="2662">
        <v>3</v>
      </c>
      <c r="L457" s="2722"/>
      <c r="M457" s="2722"/>
      <c r="N457" s="2722"/>
      <c r="O457" s="2722"/>
      <c r="P457" s="2722"/>
    </row>
    <row r="458" spans="1:16" ht="22" hidden="1" customHeight="1" thickBot="1" x14ac:dyDescent="0.4">
      <c r="A458" s="5246"/>
      <c r="B458" s="5243"/>
      <c r="C458" s="3067" t="s">
        <v>1970</v>
      </c>
      <c r="D458" s="2725" t="s">
        <v>2734</v>
      </c>
      <c r="E458" s="2726"/>
      <c r="F458" s="2727">
        <v>117</v>
      </c>
      <c r="G458" s="2728" t="s">
        <v>16</v>
      </c>
      <c r="H458" s="2725"/>
      <c r="I458" s="2725"/>
      <c r="J458" s="2726"/>
      <c r="K458" s="2662">
        <v>3</v>
      </c>
      <c r="L458" s="2726"/>
      <c r="M458" s="2726"/>
      <c r="N458" s="2726"/>
      <c r="O458" s="2726"/>
      <c r="P458" s="2726"/>
    </row>
    <row r="459" spans="1:16" ht="22" hidden="1" customHeight="1" x14ac:dyDescent="0.35">
      <c r="A459" s="5246"/>
      <c r="B459" s="5243"/>
      <c r="C459" s="5259" t="s">
        <v>1973</v>
      </c>
      <c r="D459" s="2710" t="s">
        <v>1974</v>
      </c>
      <c r="E459" s="2707"/>
      <c r="F459" s="2708" t="s">
        <v>2735</v>
      </c>
      <c r="G459" s="2709" t="s">
        <v>696</v>
      </c>
      <c r="H459" s="2710"/>
      <c r="I459" s="2710"/>
      <c r="J459" s="2707"/>
      <c r="K459" s="2685">
        <v>3</v>
      </c>
      <c r="L459" s="2707"/>
      <c r="M459" s="2707"/>
      <c r="N459" s="2707"/>
      <c r="O459" s="2707"/>
      <c r="P459" s="2707"/>
    </row>
    <row r="460" spans="1:16" ht="22" hidden="1" customHeight="1" x14ac:dyDescent="0.35">
      <c r="A460" s="5246"/>
      <c r="B460" s="5243"/>
      <c r="C460" s="5246"/>
      <c r="D460" s="2527" t="s">
        <v>2736</v>
      </c>
      <c r="E460" s="2528"/>
      <c r="F460" s="2529" t="s">
        <v>2737</v>
      </c>
      <c r="G460" s="2711" t="s">
        <v>16</v>
      </c>
      <c r="H460" s="2527"/>
      <c r="I460" s="2527"/>
      <c r="J460" s="2528"/>
      <c r="K460" s="2688">
        <v>3</v>
      </c>
      <c r="L460" s="2528"/>
      <c r="M460" s="2528"/>
      <c r="N460" s="2528"/>
      <c r="O460" s="2528"/>
      <c r="P460" s="2528"/>
    </row>
    <row r="461" spans="1:16" ht="22" hidden="1" customHeight="1" x14ac:dyDescent="0.35">
      <c r="A461" s="5246"/>
      <c r="B461" s="5243"/>
      <c r="C461" s="5246"/>
      <c r="D461" s="2527" t="s">
        <v>1978</v>
      </c>
      <c r="E461" s="2528"/>
      <c r="F461" s="2529" t="s">
        <v>2738</v>
      </c>
      <c r="G461" s="2711" t="s">
        <v>75</v>
      </c>
      <c r="H461" s="2527"/>
      <c r="I461" s="2527"/>
      <c r="J461" s="2528"/>
      <c r="K461" s="2688">
        <v>3</v>
      </c>
      <c r="L461" s="2528"/>
      <c r="M461" s="2528"/>
      <c r="N461" s="2528"/>
      <c r="O461" s="2528"/>
      <c r="P461" s="2528"/>
    </row>
    <row r="462" spans="1:16" ht="22" hidden="1" customHeight="1" x14ac:dyDescent="0.35">
      <c r="A462" s="5246"/>
      <c r="B462" s="5243"/>
      <c r="C462" s="5246"/>
      <c r="D462" s="2527" t="s">
        <v>1980</v>
      </c>
      <c r="E462" s="2528"/>
      <c r="F462" s="2529" t="s">
        <v>2739</v>
      </c>
      <c r="G462" s="2711" t="s">
        <v>16</v>
      </c>
      <c r="H462" s="2527"/>
      <c r="I462" s="2527"/>
      <c r="J462" s="2528"/>
      <c r="K462" s="2688">
        <v>3</v>
      </c>
      <c r="L462" s="2528"/>
      <c r="M462" s="2528"/>
      <c r="N462" s="2528"/>
      <c r="O462" s="2528"/>
      <c r="P462" s="2528"/>
    </row>
    <row r="463" spans="1:16" ht="22" hidden="1" customHeight="1" x14ac:dyDescent="0.35">
      <c r="A463" s="5246"/>
      <c r="B463" s="5243"/>
      <c r="C463" s="5246"/>
      <c r="D463" s="5342" t="s">
        <v>1981</v>
      </c>
      <c r="E463" s="2528" t="s">
        <v>1982</v>
      </c>
      <c r="F463" s="2529" t="s">
        <v>2740</v>
      </c>
      <c r="G463" s="2711" t="s">
        <v>703</v>
      </c>
      <c r="H463" s="2527"/>
      <c r="I463" s="2527"/>
      <c r="J463" s="2528"/>
      <c r="K463" s="2688">
        <v>3</v>
      </c>
      <c r="L463" s="2528"/>
      <c r="M463" s="2528"/>
      <c r="N463" s="2528"/>
      <c r="O463" s="2528"/>
      <c r="P463" s="2528"/>
    </row>
    <row r="464" spans="1:16" ht="22" hidden="1" customHeight="1" x14ac:dyDescent="0.35">
      <c r="A464" s="5246"/>
      <c r="B464" s="5243"/>
      <c r="C464" s="5246"/>
      <c r="D464" s="5342"/>
      <c r="E464" s="2528" t="s">
        <v>1984</v>
      </c>
      <c r="F464" s="2529" t="s">
        <v>2245</v>
      </c>
      <c r="G464" s="2711" t="s">
        <v>703</v>
      </c>
      <c r="H464" s="2527"/>
      <c r="I464" s="2527"/>
      <c r="J464" s="2528"/>
      <c r="K464" s="2688">
        <v>3</v>
      </c>
      <c r="L464" s="2528"/>
      <c r="M464" s="2528"/>
      <c r="N464" s="2528"/>
      <c r="O464" s="2528"/>
      <c r="P464" s="2528"/>
    </row>
    <row r="465" spans="1:16" ht="22" hidden="1" customHeight="1" thickBot="1" x14ac:dyDescent="0.4">
      <c r="A465" s="5247"/>
      <c r="B465" s="5244"/>
      <c r="C465" s="5247"/>
      <c r="D465" s="2729" t="s">
        <v>2741</v>
      </c>
      <c r="E465" s="2730"/>
      <c r="F465" s="2731" t="s">
        <v>2742</v>
      </c>
      <c r="G465" s="2732" t="s">
        <v>703</v>
      </c>
      <c r="H465" s="2729"/>
      <c r="I465" s="2729"/>
      <c r="J465" s="2730"/>
      <c r="K465" s="2686">
        <v>3</v>
      </c>
      <c r="L465" s="2730"/>
      <c r="M465" s="2730"/>
      <c r="N465" s="2730"/>
      <c r="O465" s="2730"/>
      <c r="P465" s="2730"/>
    </row>
    <row r="466" spans="1:16" ht="22" customHeight="1" thickTop="1" x14ac:dyDescent="0.35">
      <c r="A466" s="2332"/>
      <c r="B466" s="2332"/>
      <c r="C466" s="2332"/>
      <c r="D466" s="2333"/>
      <c r="E466" s="2333"/>
      <c r="F466" s="2333"/>
      <c r="G466" s="2333"/>
      <c r="H466" s="2333"/>
      <c r="I466" s="2333"/>
      <c r="J466" s="2333"/>
      <c r="K466" s="2333"/>
      <c r="L466" s="2333"/>
      <c r="M466" s="2333"/>
      <c r="N466" s="2333"/>
      <c r="O466" s="2333"/>
      <c r="P466" s="2333"/>
    </row>
    <row r="467" spans="1:16" ht="22" customHeight="1" x14ac:dyDescent="0.35">
      <c r="A467" s="4296"/>
      <c r="B467" s="4297"/>
      <c r="C467" s="4297"/>
      <c r="D467" s="963" t="s">
        <v>122</v>
      </c>
      <c r="E467" s="4268" t="s">
        <v>121</v>
      </c>
      <c r="F467" s="963"/>
      <c r="G467" s="963"/>
      <c r="H467" s="963"/>
      <c r="I467" s="963"/>
      <c r="J467" s="963"/>
      <c r="K467" s="963"/>
      <c r="L467" s="963"/>
      <c r="M467" s="963"/>
      <c r="N467" s="963"/>
      <c r="O467" s="963"/>
      <c r="P467" s="4287"/>
    </row>
    <row r="468" spans="1:16" ht="22" customHeight="1" x14ac:dyDescent="0.35">
      <c r="A468" s="4298"/>
      <c r="B468" s="4269"/>
      <c r="C468" s="4269"/>
      <c r="D468" s="963" t="s">
        <v>125</v>
      </c>
      <c r="E468" s="4268" t="s">
        <v>124</v>
      </c>
      <c r="F468" s="963"/>
      <c r="G468" s="963"/>
      <c r="H468" s="963"/>
      <c r="I468" s="963"/>
      <c r="J468" s="963"/>
      <c r="K468" s="963"/>
      <c r="L468" s="963"/>
      <c r="M468" s="963"/>
      <c r="N468" s="963"/>
      <c r="O468" s="963"/>
      <c r="P468" s="4287"/>
    </row>
    <row r="469" spans="1:16" ht="22" customHeight="1" x14ac:dyDescent="0.35">
      <c r="A469" s="4298"/>
      <c r="B469" s="4269"/>
      <c r="C469" s="4269"/>
      <c r="D469" s="963" t="s">
        <v>1988</v>
      </c>
      <c r="E469" s="4268" t="s">
        <v>651</v>
      </c>
      <c r="F469" s="963"/>
      <c r="G469" s="963"/>
      <c r="H469" s="963"/>
      <c r="I469" s="963"/>
      <c r="J469" s="963"/>
      <c r="K469" s="963"/>
      <c r="L469" s="963"/>
      <c r="M469" s="963"/>
      <c r="N469" s="963"/>
      <c r="O469" s="963"/>
      <c r="P469" s="4287"/>
    </row>
    <row r="470" spans="1:16" ht="22" customHeight="1" thickBot="1" x14ac:dyDescent="0.4">
      <c r="A470" s="4299"/>
      <c r="B470" s="4300"/>
      <c r="C470" s="4300"/>
      <c r="D470" s="1008" t="s">
        <v>175</v>
      </c>
      <c r="E470" s="4288" t="s">
        <v>174</v>
      </c>
      <c r="F470" s="1008"/>
      <c r="G470" s="1008"/>
      <c r="H470" s="1008"/>
      <c r="I470" s="1008"/>
      <c r="J470" s="1008"/>
      <c r="K470" s="1008"/>
      <c r="L470" s="1008"/>
      <c r="M470" s="1008"/>
      <c r="N470" s="1008"/>
      <c r="O470" s="1008"/>
      <c r="P470" s="4289"/>
    </row>
    <row r="471" spans="1:16" ht="22" customHeight="1" thickTop="1" x14ac:dyDescent="0.35"/>
    <row r="472" spans="1:16" ht="22" customHeight="1" x14ac:dyDescent="0.35">
      <c r="A472" s="5191" t="s">
        <v>1989</v>
      </c>
      <c r="B472" s="5191"/>
      <c r="C472" s="5194" t="s">
        <v>1990</v>
      </c>
      <c r="D472" s="963" t="s">
        <v>230</v>
      </c>
      <c r="E472" s="4268" t="s">
        <v>229</v>
      </c>
      <c r="F472" s="963"/>
      <c r="G472" s="963"/>
      <c r="H472" s="963"/>
      <c r="I472" s="963"/>
      <c r="J472" s="963"/>
      <c r="K472" s="963"/>
      <c r="L472" s="963"/>
      <c r="M472" s="963"/>
      <c r="N472" s="963"/>
      <c r="O472" s="963"/>
      <c r="P472" s="4287"/>
    </row>
    <row r="473" spans="1:16" ht="22" customHeight="1" x14ac:dyDescent="0.35">
      <c r="A473" s="5192"/>
      <c r="B473" s="5192"/>
      <c r="C473" s="5195"/>
      <c r="D473" s="965" t="s">
        <v>215</v>
      </c>
      <c r="E473" s="1147" t="s">
        <v>432</v>
      </c>
      <c r="F473" s="965"/>
      <c r="G473" s="965"/>
      <c r="H473" s="965"/>
      <c r="I473" s="965"/>
      <c r="J473" s="965"/>
      <c r="K473" s="965"/>
      <c r="L473" s="965"/>
      <c r="M473" s="965"/>
      <c r="N473" s="965"/>
      <c r="O473" s="965"/>
      <c r="P473" s="4290"/>
    </row>
    <row r="474" spans="1:16" ht="22" customHeight="1" thickBot="1" x14ac:dyDescent="0.4">
      <c r="A474" s="5192"/>
      <c r="B474" s="5192"/>
      <c r="C474" s="5196"/>
      <c r="D474" s="865" t="s">
        <v>232</v>
      </c>
      <c r="E474" s="1143" t="s">
        <v>231</v>
      </c>
      <c r="F474" s="865"/>
      <c r="G474" s="865"/>
      <c r="H474" s="865"/>
      <c r="I474" s="865"/>
      <c r="J474" s="865"/>
      <c r="K474" s="865"/>
      <c r="L474" s="865"/>
      <c r="M474" s="865"/>
      <c r="N474" s="865"/>
      <c r="O474" s="865"/>
      <c r="P474" s="4291"/>
    </row>
    <row r="475" spans="1:16" ht="22" customHeight="1" x14ac:dyDescent="0.35">
      <c r="A475" s="5192"/>
      <c r="B475" s="5192"/>
      <c r="C475" s="5197" t="s">
        <v>1991</v>
      </c>
      <c r="D475" s="965" t="s">
        <v>237</v>
      </c>
      <c r="E475" s="4268" t="s">
        <v>236</v>
      </c>
      <c r="F475" s="965"/>
      <c r="G475" s="965"/>
      <c r="H475" s="965"/>
      <c r="I475" s="965"/>
      <c r="J475" s="965"/>
      <c r="K475" s="965"/>
      <c r="L475" s="965"/>
      <c r="M475" s="965"/>
      <c r="N475" s="965"/>
      <c r="O475" s="965"/>
      <c r="P475" s="4290"/>
    </row>
    <row r="476" spans="1:16" ht="22" customHeight="1" x14ac:dyDescent="0.35">
      <c r="A476" s="5192"/>
      <c r="B476" s="5192"/>
      <c r="C476" s="5195"/>
      <c r="D476" s="965" t="s">
        <v>215</v>
      </c>
      <c r="E476" s="1147" t="s">
        <v>432</v>
      </c>
      <c r="F476" s="965"/>
      <c r="G476" s="965"/>
      <c r="H476" s="965"/>
      <c r="I476" s="965"/>
      <c r="J476" s="965"/>
      <c r="K476" s="965"/>
      <c r="L476" s="965"/>
      <c r="M476" s="965"/>
      <c r="N476" s="965"/>
      <c r="O476" s="965"/>
      <c r="P476" s="4290"/>
    </row>
    <row r="477" spans="1:16" ht="22" customHeight="1" thickBot="1" x14ac:dyDescent="0.4">
      <c r="A477" s="5192"/>
      <c r="B477" s="5192"/>
      <c r="C477" s="5196"/>
      <c r="D477" s="865" t="s">
        <v>239</v>
      </c>
      <c r="E477" s="1143" t="s">
        <v>238</v>
      </c>
      <c r="F477" s="865"/>
      <c r="G477" s="865"/>
      <c r="H477" s="865"/>
      <c r="I477" s="865"/>
      <c r="J477" s="865"/>
      <c r="K477" s="865"/>
      <c r="L477" s="865"/>
      <c r="M477" s="865"/>
      <c r="N477" s="865"/>
      <c r="O477" s="865"/>
      <c r="P477" s="4291"/>
    </row>
    <row r="478" spans="1:16" ht="22" customHeight="1" x14ac:dyDescent="0.35">
      <c r="A478" s="5192"/>
      <c r="B478" s="5192"/>
      <c r="C478" s="5197" t="s">
        <v>248</v>
      </c>
      <c r="D478" s="963" t="s">
        <v>249</v>
      </c>
      <c r="E478" s="4268" t="s">
        <v>248</v>
      </c>
      <c r="F478" s="963"/>
      <c r="G478" s="963"/>
      <c r="H478" s="963"/>
      <c r="I478" s="963"/>
      <c r="J478" s="963"/>
      <c r="K478" s="963"/>
      <c r="L478" s="963"/>
      <c r="M478" s="963"/>
      <c r="N478" s="963"/>
      <c r="O478" s="963"/>
      <c r="P478" s="4287"/>
    </row>
    <row r="479" spans="1:16" ht="22" customHeight="1" x14ac:dyDescent="0.35">
      <c r="A479" s="5192"/>
      <c r="B479" s="5192"/>
      <c r="C479" s="5195"/>
      <c r="D479" s="965" t="s">
        <v>215</v>
      </c>
      <c r="E479" s="1147" t="s">
        <v>432</v>
      </c>
      <c r="F479" s="965"/>
      <c r="G479" s="965"/>
      <c r="H479" s="965"/>
      <c r="I479" s="965"/>
      <c r="J479" s="965"/>
      <c r="K479" s="965"/>
      <c r="L479" s="965"/>
      <c r="M479" s="965"/>
      <c r="N479" s="965"/>
      <c r="O479" s="965"/>
      <c r="P479" s="4290"/>
    </row>
    <row r="480" spans="1:16" ht="22" customHeight="1" thickBot="1" x14ac:dyDescent="0.4">
      <c r="A480" s="5192"/>
      <c r="B480" s="5192"/>
      <c r="C480" s="5196"/>
      <c r="D480" s="865" t="s">
        <v>1992</v>
      </c>
      <c r="E480" s="1143" t="s">
        <v>250</v>
      </c>
      <c r="F480" s="865"/>
      <c r="G480" s="865"/>
      <c r="H480" s="865"/>
      <c r="I480" s="865"/>
      <c r="J480" s="865"/>
      <c r="K480" s="865"/>
      <c r="L480" s="865"/>
      <c r="M480" s="865"/>
      <c r="N480" s="865"/>
      <c r="O480" s="865"/>
      <c r="P480" s="4291"/>
    </row>
    <row r="481" spans="1:16" ht="22" customHeight="1" x14ac:dyDescent="0.35">
      <c r="A481" s="5192"/>
      <c r="B481" s="5192"/>
      <c r="C481" s="5197" t="s">
        <v>255</v>
      </c>
      <c r="D481" s="963" t="s">
        <v>256</v>
      </c>
      <c r="E481" s="4268" t="s">
        <v>255</v>
      </c>
      <c r="F481" s="963"/>
      <c r="G481" s="963"/>
      <c r="H481" s="963"/>
      <c r="I481" s="963"/>
      <c r="J481" s="963"/>
      <c r="K481" s="963"/>
      <c r="L481" s="963"/>
      <c r="M481" s="963"/>
      <c r="N481" s="963"/>
      <c r="O481" s="963"/>
      <c r="P481" s="4287"/>
    </row>
    <row r="482" spans="1:16" ht="22" customHeight="1" x14ac:dyDescent="0.35">
      <c r="A482" s="5192"/>
      <c r="B482" s="5192"/>
      <c r="C482" s="5195"/>
      <c r="D482" s="965" t="s">
        <v>215</v>
      </c>
      <c r="E482" s="1147" t="s">
        <v>432</v>
      </c>
      <c r="F482" s="965"/>
      <c r="G482" s="965"/>
      <c r="H482" s="965"/>
      <c r="I482" s="965"/>
      <c r="J482" s="965"/>
      <c r="K482" s="965"/>
      <c r="L482" s="965"/>
      <c r="M482" s="965"/>
      <c r="N482" s="965"/>
      <c r="O482" s="965"/>
      <c r="P482" s="4290"/>
    </row>
    <row r="483" spans="1:16" ht="22" customHeight="1" thickBot="1" x14ac:dyDescent="0.4">
      <c r="A483" s="5192"/>
      <c r="B483" s="5192"/>
      <c r="C483" s="5196"/>
      <c r="D483" s="865" t="s">
        <v>1993</v>
      </c>
      <c r="E483" s="1143" t="s">
        <v>257</v>
      </c>
      <c r="F483" s="865"/>
      <c r="G483" s="865"/>
      <c r="H483" s="865"/>
      <c r="I483" s="865"/>
      <c r="J483" s="865"/>
      <c r="K483" s="865"/>
      <c r="L483" s="865"/>
      <c r="M483" s="865"/>
      <c r="N483" s="865"/>
      <c r="O483" s="865"/>
      <c r="P483" s="4291"/>
    </row>
    <row r="484" spans="1:16" ht="22" customHeight="1" x14ac:dyDescent="0.35">
      <c r="A484" s="5192"/>
      <c r="B484" s="5192"/>
      <c r="C484" s="5197" t="s">
        <v>1994</v>
      </c>
      <c r="D484" s="963" t="s">
        <v>1995</v>
      </c>
      <c r="E484" s="4268" t="s">
        <v>1996</v>
      </c>
      <c r="F484" s="963"/>
      <c r="G484" s="963"/>
      <c r="H484" s="963"/>
      <c r="I484" s="963"/>
      <c r="J484" s="963"/>
      <c r="K484" s="963"/>
      <c r="L484" s="963"/>
      <c r="M484" s="963"/>
      <c r="N484" s="963"/>
      <c r="O484" s="963"/>
      <c r="P484" s="4287"/>
    </row>
    <row r="485" spans="1:16" ht="22" customHeight="1" x14ac:dyDescent="0.35">
      <c r="A485" s="5192"/>
      <c r="B485" s="5192"/>
      <c r="C485" s="5195"/>
      <c r="D485" s="965" t="s">
        <v>215</v>
      </c>
      <c r="E485" s="1147" t="s">
        <v>432</v>
      </c>
      <c r="F485" s="965"/>
      <c r="G485" s="965"/>
      <c r="H485" s="965"/>
      <c r="I485" s="965"/>
      <c r="J485" s="965"/>
      <c r="K485" s="965"/>
      <c r="L485" s="965"/>
      <c r="M485" s="965"/>
      <c r="N485" s="965"/>
      <c r="O485" s="965"/>
      <c r="P485" s="4290"/>
    </row>
    <row r="486" spans="1:16" ht="22" customHeight="1" thickBot="1" x14ac:dyDescent="0.4">
      <c r="A486" s="5192"/>
      <c r="B486" s="5192"/>
      <c r="C486" s="5196"/>
      <c r="D486" s="865" t="s">
        <v>1997</v>
      </c>
      <c r="E486" s="1143" t="s">
        <v>273</v>
      </c>
      <c r="F486" s="865"/>
      <c r="G486" s="865"/>
      <c r="H486" s="865"/>
      <c r="I486" s="865"/>
      <c r="J486" s="865"/>
      <c r="K486" s="865"/>
      <c r="L486" s="865"/>
      <c r="M486" s="865"/>
      <c r="N486" s="865"/>
      <c r="O486" s="865"/>
      <c r="P486" s="4291"/>
    </row>
    <row r="487" spans="1:16" ht="22" customHeight="1" x14ac:dyDescent="0.35">
      <c r="A487" s="5192"/>
      <c r="B487" s="5192"/>
      <c r="C487" s="5197" t="s">
        <v>293</v>
      </c>
      <c r="D487" s="963" t="s">
        <v>294</v>
      </c>
      <c r="E487" s="4268" t="s">
        <v>1998</v>
      </c>
      <c r="F487" s="963"/>
      <c r="G487" s="963"/>
      <c r="H487" s="963"/>
      <c r="I487" s="963"/>
      <c r="J487" s="963"/>
      <c r="K487" s="963"/>
      <c r="L487" s="963"/>
      <c r="M487" s="963"/>
      <c r="N487" s="963"/>
      <c r="O487" s="963"/>
      <c r="P487" s="4287"/>
    </row>
    <row r="488" spans="1:16" ht="22" customHeight="1" x14ac:dyDescent="0.35">
      <c r="A488" s="5192"/>
      <c r="B488" s="5192"/>
      <c r="C488" s="5195"/>
      <c r="D488" s="965" t="s">
        <v>215</v>
      </c>
      <c r="E488" s="1147" t="s">
        <v>432</v>
      </c>
      <c r="F488" s="965"/>
      <c r="G488" s="965"/>
      <c r="H488" s="965"/>
      <c r="I488" s="965"/>
      <c r="J488" s="965"/>
      <c r="K488" s="965"/>
      <c r="L488" s="965"/>
      <c r="M488" s="965"/>
      <c r="N488" s="965"/>
      <c r="O488" s="965"/>
      <c r="P488" s="4290"/>
    </row>
    <row r="489" spans="1:16" ht="22" customHeight="1" thickBot="1" x14ac:dyDescent="0.4">
      <c r="A489" s="5192"/>
      <c r="B489" s="5192"/>
      <c r="C489" s="5196"/>
      <c r="D489" s="865" t="s">
        <v>1999</v>
      </c>
      <c r="E489" s="1143" t="s">
        <v>296</v>
      </c>
      <c r="F489" s="865"/>
      <c r="G489" s="865"/>
      <c r="H489" s="865"/>
      <c r="I489" s="865"/>
      <c r="J489" s="865"/>
      <c r="K489" s="865"/>
      <c r="L489" s="865"/>
      <c r="M489" s="865"/>
      <c r="N489" s="865"/>
      <c r="O489" s="865"/>
      <c r="P489" s="4291"/>
    </row>
    <row r="490" spans="1:16" ht="22" customHeight="1" x14ac:dyDescent="0.35">
      <c r="A490" s="5192"/>
      <c r="B490" s="5192"/>
      <c r="C490" s="5197" t="s">
        <v>2000</v>
      </c>
      <c r="D490" s="963" t="s">
        <v>320</v>
      </c>
      <c r="E490" s="4268" t="s">
        <v>50</v>
      </c>
      <c r="F490" s="963"/>
      <c r="G490" s="963"/>
      <c r="H490" s="963"/>
      <c r="I490" s="963"/>
      <c r="J490" s="963"/>
      <c r="K490" s="963"/>
      <c r="L490" s="963"/>
      <c r="M490" s="963"/>
      <c r="N490" s="963"/>
      <c r="O490" s="963"/>
      <c r="P490" s="4287"/>
    </row>
    <row r="491" spans="1:16" ht="22" customHeight="1" x14ac:dyDescent="0.35">
      <c r="A491" s="5192"/>
      <c r="B491" s="5192"/>
      <c r="C491" s="5195"/>
      <c r="D491" s="965" t="s">
        <v>215</v>
      </c>
      <c r="E491" s="1147" t="s">
        <v>432</v>
      </c>
      <c r="F491" s="965"/>
      <c r="G491" s="965"/>
      <c r="H491" s="965"/>
      <c r="I491" s="965"/>
      <c r="J491" s="965"/>
      <c r="K491" s="965"/>
      <c r="L491" s="965"/>
      <c r="M491" s="965"/>
      <c r="N491" s="965"/>
      <c r="O491" s="965"/>
      <c r="P491" s="4290"/>
    </row>
    <row r="492" spans="1:16" ht="22" customHeight="1" thickBot="1" x14ac:dyDescent="0.4">
      <c r="A492" s="5192"/>
      <c r="B492" s="5192"/>
      <c r="C492" s="5196"/>
      <c r="D492" s="865" t="s">
        <v>2001</v>
      </c>
      <c r="E492" s="1143" t="s">
        <v>321</v>
      </c>
      <c r="F492" s="865"/>
      <c r="G492" s="865"/>
      <c r="H492" s="865"/>
      <c r="I492" s="865"/>
      <c r="J492" s="865"/>
      <c r="K492" s="865"/>
      <c r="L492" s="865"/>
      <c r="M492" s="865"/>
      <c r="N492" s="865"/>
      <c r="O492" s="865"/>
      <c r="P492" s="4291"/>
    </row>
    <row r="493" spans="1:16" ht="22" customHeight="1" x14ac:dyDescent="0.35">
      <c r="A493" s="5192"/>
      <c r="B493" s="5192"/>
      <c r="C493" s="5197" t="s">
        <v>323</v>
      </c>
      <c r="D493" s="963" t="s">
        <v>324</v>
      </c>
      <c r="E493" s="4268" t="s">
        <v>472</v>
      </c>
      <c r="F493" s="963"/>
      <c r="G493" s="963"/>
      <c r="H493" s="963"/>
      <c r="I493" s="963"/>
      <c r="J493" s="963"/>
      <c r="K493" s="963"/>
      <c r="L493" s="963"/>
      <c r="M493" s="963"/>
      <c r="N493" s="963"/>
      <c r="O493" s="963"/>
      <c r="P493" s="4287"/>
    </row>
    <row r="494" spans="1:16" ht="22" customHeight="1" x14ac:dyDescent="0.35">
      <c r="A494" s="5192"/>
      <c r="B494" s="5192"/>
      <c r="C494" s="5195"/>
      <c r="D494" s="965" t="s">
        <v>215</v>
      </c>
      <c r="E494" s="1147" t="s">
        <v>432</v>
      </c>
      <c r="F494" s="965"/>
      <c r="G494" s="965"/>
      <c r="H494" s="965"/>
      <c r="I494" s="965"/>
      <c r="J494" s="965"/>
      <c r="K494" s="965"/>
      <c r="L494" s="965"/>
      <c r="M494" s="965"/>
      <c r="N494" s="965"/>
      <c r="O494" s="965"/>
      <c r="P494" s="4290"/>
    </row>
    <row r="495" spans="1:16" ht="22" customHeight="1" thickBot="1" x14ac:dyDescent="0.4">
      <c r="A495" s="5193"/>
      <c r="B495" s="5193"/>
      <c r="C495" s="5198"/>
      <c r="D495" s="866" t="s">
        <v>326</v>
      </c>
      <c r="E495" s="1144" t="s">
        <v>325</v>
      </c>
      <c r="F495" s="866"/>
      <c r="G495" s="866"/>
      <c r="H495" s="866"/>
      <c r="I495" s="866"/>
      <c r="J495" s="866"/>
      <c r="K495" s="866"/>
      <c r="L495" s="866"/>
      <c r="M495" s="866"/>
      <c r="N495" s="866"/>
      <c r="O495" s="866"/>
      <c r="P495" s="4292"/>
    </row>
    <row r="496" spans="1:16" ht="22" customHeight="1" thickTop="1" x14ac:dyDescent="0.35">
      <c r="A496" s="2332"/>
      <c r="B496" s="2332"/>
      <c r="C496" s="2332"/>
      <c r="D496" s="2333"/>
      <c r="E496" s="2333"/>
      <c r="F496" s="2333"/>
      <c r="G496" s="2333"/>
      <c r="H496" s="2333"/>
      <c r="I496" s="2333"/>
      <c r="J496" s="2333"/>
      <c r="K496" s="2333"/>
      <c r="L496" s="2333"/>
      <c r="M496" s="2333"/>
      <c r="N496" s="2333"/>
      <c r="O496" s="2333"/>
      <c r="P496" s="2333"/>
    </row>
    <row r="497" spans="1:16" ht="22" customHeight="1" x14ac:dyDescent="0.35">
      <c r="A497" s="5188" t="s">
        <v>427</v>
      </c>
      <c r="B497" s="5191" t="s">
        <v>213</v>
      </c>
      <c r="C497" s="5194" t="s">
        <v>428</v>
      </c>
      <c r="D497" s="968" t="s">
        <v>429</v>
      </c>
      <c r="E497" s="973" t="s">
        <v>430</v>
      </c>
      <c r="F497" s="4280"/>
      <c r="G497" s="968"/>
      <c r="H497" s="968"/>
      <c r="I497" s="968"/>
      <c r="J497" s="968"/>
      <c r="K497" s="968"/>
      <c r="L497" s="968"/>
      <c r="M497" s="968"/>
      <c r="N497" s="968"/>
      <c r="O497" s="968"/>
      <c r="P497" s="4287"/>
    </row>
    <row r="498" spans="1:16" ht="22" customHeight="1" x14ac:dyDescent="0.35">
      <c r="A498" s="5189"/>
      <c r="B498" s="5192"/>
      <c r="C498" s="5195"/>
      <c r="D498" s="967" t="s">
        <v>431</v>
      </c>
      <c r="E498" s="1147" t="s">
        <v>432</v>
      </c>
      <c r="F498" s="4278"/>
      <c r="G498" s="967"/>
      <c r="H498" s="967"/>
      <c r="I498" s="967"/>
      <c r="J498" s="967"/>
      <c r="K498" s="967"/>
      <c r="L498" s="967"/>
      <c r="M498" s="967"/>
      <c r="N498" s="967"/>
      <c r="O498" s="967"/>
      <c r="P498" s="4290"/>
    </row>
    <row r="499" spans="1:16" ht="22" customHeight="1" thickBot="1" x14ac:dyDescent="0.4">
      <c r="A499" s="5189"/>
      <c r="B499" s="5192"/>
      <c r="C499" s="5196"/>
      <c r="D499" s="848" t="s">
        <v>428</v>
      </c>
      <c r="E499" s="4271" t="s">
        <v>433</v>
      </c>
      <c r="F499" s="4281"/>
      <c r="G499" s="848"/>
      <c r="H499" s="848"/>
      <c r="I499" s="848"/>
      <c r="J499" s="848"/>
      <c r="K499" s="848"/>
      <c r="L499" s="848"/>
      <c r="M499" s="848"/>
      <c r="N499" s="848"/>
      <c r="O499" s="848"/>
      <c r="P499" s="4291"/>
    </row>
    <row r="500" spans="1:16" ht="22" customHeight="1" x14ac:dyDescent="0.35">
      <c r="A500" s="5189"/>
      <c r="B500" s="5192"/>
      <c r="C500" s="5197" t="s">
        <v>434</v>
      </c>
      <c r="D500" s="967" t="s">
        <v>429</v>
      </c>
      <c r="E500" s="914" t="s">
        <v>435</v>
      </c>
      <c r="F500" s="4280"/>
      <c r="G500" s="968"/>
      <c r="H500" s="968"/>
      <c r="I500" s="968"/>
      <c r="J500" s="968"/>
      <c r="K500" s="968"/>
      <c r="L500" s="968"/>
      <c r="M500" s="968"/>
      <c r="N500" s="968"/>
      <c r="O500" s="968"/>
      <c r="P500" s="4287"/>
    </row>
    <row r="501" spans="1:16" ht="22" customHeight="1" x14ac:dyDescent="0.35">
      <c r="A501" s="5189"/>
      <c r="B501" s="5192"/>
      <c r="C501" s="5195"/>
      <c r="D501" s="967" t="s">
        <v>436</v>
      </c>
      <c r="E501" s="914" t="s">
        <v>2221</v>
      </c>
      <c r="F501" s="4278"/>
      <c r="G501" s="967"/>
      <c r="H501" s="967"/>
      <c r="I501" s="967"/>
      <c r="J501" s="967"/>
      <c r="K501" s="967"/>
      <c r="L501" s="967"/>
      <c r="M501" s="967"/>
      <c r="N501" s="967"/>
      <c r="O501" s="967"/>
      <c r="P501" s="4290"/>
    </row>
    <row r="502" spans="1:16" ht="22" customHeight="1" thickBot="1" x14ac:dyDescent="0.4">
      <c r="A502" s="5189"/>
      <c r="B502" s="5192"/>
      <c r="C502" s="5196"/>
      <c r="D502" s="848" t="s">
        <v>438</v>
      </c>
      <c r="E502" s="4271" t="s">
        <v>439</v>
      </c>
      <c r="F502" s="4281"/>
      <c r="G502" s="848"/>
      <c r="H502" s="848"/>
      <c r="I502" s="848"/>
      <c r="J502" s="848"/>
      <c r="K502" s="848"/>
      <c r="L502" s="848"/>
      <c r="M502" s="848"/>
      <c r="N502" s="848"/>
      <c r="O502" s="848"/>
      <c r="P502" s="4291"/>
    </row>
    <row r="503" spans="1:16" ht="22" customHeight="1" x14ac:dyDescent="0.35">
      <c r="A503" s="5189"/>
      <c r="B503" s="5192"/>
      <c r="C503" s="5197" t="s">
        <v>440</v>
      </c>
      <c r="D503" s="968" t="s">
        <v>441</v>
      </c>
      <c r="E503" s="973" t="s">
        <v>2222</v>
      </c>
      <c r="F503" s="4280"/>
      <c r="G503" s="968"/>
      <c r="H503" s="968"/>
      <c r="I503" s="968"/>
      <c r="J503" s="968"/>
      <c r="K503" s="968"/>
      <c r="L503" s="968"/>
      <c r="M503" s="968"/>
      <c r="N503" s="968"/>
      <c r="O503" s="968"/>
      <c r="P503" s="4287"/>
    </row>
    <row r="504" spans="1:16" ht="22" customHeight="1" x14ac:dyDescent="0.35">
      <c r="A504" s="5189"/>
      <c r="B504" s="5192"/>
      <c r="C504" s="5195"/>
      <c r="D504" s="967" t="s">
        <v>443</v>
      </c>
      <c r="E504" s="914" t="s">
        <v>2223</v>
      </c>
      <c r="F504" s="4278"/>
      <c r="G504" s="967"/>
      <c r="H504" s="967"/>
      <c r="I504" s="967"/>
      <c r="J504" s="967"/>
      <c r="K504" s="967"/>
      <c r="L504" s="967"/>
      <c r="M504" s="967"/>
      <c r="N504" s="967"/>
      <c r="O504" s="967"/>
      <c r="P504" s="4290"/>
    </row>
    <row r="505" spans="1:16" ht="22" customHeight="1" thickBot="1" x14ac:dyDescent="0.4">
      <c r="A505" s="5189"/>
      <c r="B505" s="5192"/>
      <c r="C505" s="5196"/>
      <c r="D505" s="848" t="s">
        <v>445</v>
      </c>
      <c r="E505" s="4271" t="s">
        <v>446</v>
      </c>
      <c r="F505" s="4281"/>
      <c r="G505" s="848"/>
      <c r="H505" s="848"/>
      <c r="I505" s="848"/>
      <c r="J505" s="848"/>
      <c r="K505" s="848"/>
      <c r="L505" s="848"/>
      <c r="M505" s="848"/>
      <c r="N505" s="848"/>
      <c r="O505" s="848"/>
      <c r="P505" s="4291"/>
    </row>
    <row r="506" spans="1:16" ht="22" customHeight="1" x14ac:dyDescent="0.35">
      <c r="A506" s="5189"/>
      <c r="B506" s="5192"/>
      <c r="C506" s="5197" t="s">
        <v>447</v>
      </c>
      <c r="D506" s="968" t="s">
        <v>448</v>
      </c>
      <c r="E506" s="973" t="s">
        <v>2224</v>
      </c>
      <c r="F506" s="4280"/>
      <c r="G506" s="968"/>
      <c r="H506" s="968"/>
      <c r="I506" s="968"/>
      <c r="J506" s="968"/>
      <c r="K506" s="968"/>
      <c r="L506" s="968"/>
      <c r="M506" s="968"/>
      <c r="N506" s="968"/>
      <c r="O506" s="968"/>
      <c r="P506" s="4287"/>
    </row>
    <row r="507" spans="1:16" ht="22" customHeight="1" x14ac:dyDescent="0.35">
      <c r="A507" s="5189"/>
      <c r="B507" s="5192"/>
      <c r="C507" s="5195"/>
      <c r="D507" s="967" t="s">
        <v>436</v>
      </c>
      <c r="E507" s="914" t="s">
        <v>2221</v>
      </c>
      <c r="F507" s="4278"/>
      <c r="G507" s="967"/>
      <c r="H507" s="967"/>
      <c r="I507" s="967"/>
      <c r="J507" s="967"/>
      <c r="K507" s="967"/>
      <c r="L507" s="967"/>
      <c r="M507" s="967"/>
      <c r="N507" s="967"/>
      <c r="O507" s="967"/>
      <c r="P507" s="4290"/>
    </row>
    <row r="508" spans="1:16" ht="22" customHeight="1" thickBot="1" x14ac:dyDescent="0.4">
      <c r="A508" s="5189"/>
      <c r="B508" s="5192"/>
      <c r="C508" s="5196"/>
      <c r="D508" s="848" t="s">
        <v>447</v>
      </c>
      <c r="E508" s="4271" t="s">
        <v>450</v>
      </c>
      <c r="F508" s="4281"/>
      <c r="G508" s="848"/>
      <c r="H508" s="848"/>
      <c r="I508" s="848"/>
      <c r="J508" s="848"/>
      <c r="K508" s="848"/>
      <c r="L508" s="848"/>
      <c r="M508" s="848"/>
      <c r="N508" s="848"/>
      <c r="O508" s="848"/>
      <c r="P508" s="4291"/>
    </row>
    <row r="509" spans="1:16" ht="22" customHeight="1" x14ac:dyDescent="0.35">
      <c r="A509" s="5189"/>
      <c r="B509" s="5192"/>
      <c r="C509" s="5197" t="s">
        <v>451</v>
      </c>
      <c r="D509" s="968" t="s">
        <v>452</v>
      </c>
      <c r="E509" s="973" t="s">
        <v>453</v>
      </c>
      <c r="F509" s="4280"/>
      <c r="G509" s="968"/>
      <c r="H509" s="968"/>
      <c r="I509" s="968"/>
      <c r="J509" s="968"/>
      <c r="K509" s="968"/>
      <c r="L509" s="968"/>
      <c r="M509" s="968"/>
      <c r="N509" s="968"/>
      <c r="O509" s="968"/>
      <c r="P509" s="4287"/>
    </row>
    <row r="510" spans="1:16" ht="22" customHeight="1" x14ac:dyDescent="0.35">
      <c r="A510" s="5189"/>
      <c r="B510" s="5192"/>
      <c r="C510" s="5195"/>
      <c r="D510" s="967" t="s">
        <v>431</v>
      </c>
      <c r="E510" s="4272" t="s">
        <v>432</v>
      </c>
      <c r="F510" s="4278"/>
      <c r="G510" s="967"/>
      <c r="H510" s="967"/>
      <c r="I510" s="967"/>
      <c r="J510" s="967"/>
      <c r="K510" s="967"/>
      <c r="L510" s="967"/>
      <c r="M510" s="967"/>
      <c r="N510" s="967"/>
      <c r="O510" s="967"/>
      <c r="P510" s="4290"/>
    </row>
    <row r="511" spans="1:16" ht="22" customHeight="1" thickBot="1" x14ac:dyDescent="0.4">
      <c r="A511" s="5189"/>
      <c r="B511" s="5192"/>
      <c r="C511" s="5196"/>
      <c r="D511" s="848" t="s">
        <v>454</v>
      </c>
      <c r="E511" s="4271" t="s">
        <v>455</v>
      </c>
      <c r="F511" s="4281"/>
      <c r="G511" s="848"/>
      <c r="H511" s="848"/>
      <c r="I511" s="848"/>
      <c r="J511" s="848"/>
      <c r="K511" s="848"/>
      <c r="L511" s="848"/>
      <c r="M511" s="848"/>
      <c r="N511" s="848"/>
      <c r="O511" s="848"/>
      <c r="P511" s="4291"/>
    </row>
    <row r="512" spans="1:16" ht="22" customHeight="1" x14ac:dyDescent="0.35">
      <c r="A512" s="5189"/>
      <c r="B512" s="5192"/>
      <c r="C512" s="5197" t="s">
        <v>456</v>
      </c>
      <c r="D512" s="968" t="s">
        <v>457</v>
      </c>
      <c r="E512" s="973" t="s">
        <v>458</v>
      </c>
      <c r="F512" s="4280"/>
      <c r="G512" s="968"/>
      <c r="H512" s="968"/>
      <c r="I512" s="968"/>
      <c r="J512" s="968"/>
      <c r="K512" s="968"/>
      <c r="L512" s="968"/>
      <c r="M512" s="968"/>
      <c r="N512" s="968"/>
      <c r="O512" s="968"/>
      <c r="P512" s="4287"/>
    </row>
    <row r="513" spans="1:16" ht="22" customHeight="1" x14ac:dyDescent="0.35">
      <c r="A513" s="5189"/>
      <c r="B513" s="5192"/>
      <c r="C513" s="5195"/>
      <c r="D513" s="967" t="s">
        <v>431</v>
      </c>
      <c r="E513" s="4272" t="s">
        <v>432</v>
      </c>
      <c r="F513" s="4278"/>
      <c r="G513" s="967"/>
      <c r="H513" s="967"/>
      <c r="I513" s="967"/>
      <c r="J513" s="967"/>
      <c r="K513" s="967"/>
      <c r="L513" s="967"/>
      <c r="M513" s="967"/>
      <c r="N513" s="967"/>
      <c r="O513" s="967"/>
      <c r="P513" s="4290"/>
    </row>
    <row r="514" spans="1:16" ht="22" customHeight="1" thickBot="1" x14ac:dyDescent="0.4">
      <c r="A514" s="5189"/>
      <c r="B514" s="5193"/>
      <c r="C514" s="5198"/>
      <c r="D514" s="854" t="s">
        <v>454</v>
      </c>
      <c r="E514" s="4273" t="s">
        <v>455</v>
      </c>
      <c r="F514" s="4279"/>
      <c r="G514" s="854"/>
      <c r="H514" s="854"/>
      <c r="I514" s="854"/>
      <c r="J514" s="854"/>
      <c r="K514" s="854"/>
      <c r="L514" s="854"/>
      <c r="M514" s="854"/>
      <c r="N514" s="854"/>
      <c r="O514" s="854"/>
      <c r="P514" s="4292"/>
    </row>
    <row r="515" spans="1:16" ht="22" customHeight="1" thickTop="1" x14ac:dyDescent="0.35">
      <c r="A515" s="5189"/>
      <c r="B515" s="5199" t="s">
        <v>459</v>
      </c>
      <c r="C515" s="5200" t="s">
        <v>460</v>
      </c>
      <c r="D515" s="968" t="s">
        <v>431</v>
      </c>
      <c r="E515" s="4268" t="s">
        <v>432</v>
      </c>
      <c r="F515" s="4278"/>
      <c r="G515" s="967"/>
      <c r="H515" s="967"/>
      <c r="I515" s="967"/>
      <c r="J515" s="967"/>
      <c r="K515" s="967"/>
      <c r="L515" s="967"/>
      <c r="M515" s="967"/>
      <c r="N515" s="967"/>
      <c r="O515" s="967"/>
      <c r="P515" s="4290"/>
    </row>
    <row r="516" spans="1:16" ht="22" customHeight="1" x14ac:dyDescent="0.35">
      <c r="A516" s="5189"/>
      <c r="B516" s="5192"/>
      <c r="C516" s="5195"/>
      <c r="D516" s="967" t="s">
        <v>461</v>
      </c>
      <c r="E516" s="4286">
        <v>376</v>
      </c>
      <c r="F516" s="4278"/>
      <c r="G516" s="967"/>
      <c r="H516" s="967"/>
      <c r="I516" s="967"/>
      <c r="J516" s="967"/>
      <c r="K516" s="967"/>
      <c r="L516" s="967"/>
      <c r="M516" s="967"/>
      <c r="N516" s="967"/>
      <c r="O516" s="967"/>
      <c r="P516" s="4290"/>
    </row>
    <row r="517" spans="1:16" ht="22" customHeight="1" thickBot="1" x14ac:dyDescent="0.4">
      <c r="A517" s="5189"/>
      <c r="B517" s="5193"/>
      <c r="C517" s="5198"/>
      <c r="D517" s="854" t="s">
        <v>460</v>
      </c>
      <c r="E517" s="4273" t="s">
        <v>462</v>
      </c>
      <c r="F517" s="4279"/>
      <c r="G517" s="854"/>
      <c r="H517" s="854"/>
      <c r="I517" s="854"/>
      <c r="J517" s="854"/>
      <c r="K517" s="854"/>
      <c r="L517" s="854"/>
      <c r="M517" s="854"/>
      <c r="N517" s="854"/>
      <c r="O517" s="854"/>
      <c r="P517" s="4292"/>
    </row>
    <row r="518" spans="1:16" ht="22" customHeight="1" thickTop="1" x14ac:dyDescent="0.35">
      <c r="A518" s="5189"/>
      <c r="B518" s="5192" t="s">
        <v>463</v>
      </c>
      <c r="C518" s="5200" t="s">
        <v>464</v>
      </c>
      <c r="D518" s="967" t="s">
        <v>2225</v>
      </c>
      <c r="E518" s="914" t="s">
        <v>2226</v>
      </c>
      <c r="F518" s="4278"/>
      <c r="G518" s="967"/>
      <c r="H518" s="967"/>
      <c r="I518" s="967"/>
      <c r="J518" s="967"/>
      <c r="K518" s="967"/>
      <c r="L518" s="967"/>
      <c r="M518" s="967"/>
      <c r="N518" s="967"/>
      <c r="O518" s="967"/>
      <c r="P518" s="4290"/>
    </row>
    <row r="519" spans="1:16" ht="22" customHeight="1" x14ac:dyDescent="0.35">
      <c r="A519" s="5189"/>
      <c r="B519" s="5192"/>
      <c r="C519" s="5195"/>
      <c r="D519" s="967" t="s">
        <v>467</v>
      </c>
      <c r="E519" s="914" t="s">
        <v>2227</v>
      </c>
      <c r="F519" s="4278"/>
      <c r="G519" s="967"/>
      <c r="H519" s="967"/>
      <c r="I519" s="967"/>
      <c r="J519" s="967"/>
      <c r="K519" s="967"/>
      <c r="L519" s="967"/>
      <c r="M519" s="967"/>
      <c r="N519" s="967"/>
      <c r="O519" s="967"/>
      <c r="P519" s="4290"/>
    </row>
    <row r="520" spans="1:16" ht="22" customHeight="1" thickBot="1" x14ac:dyDescent="0.4">
      <c r="A520" s="5189"/>
      <c r="B520" s="5192"/>
      <c r="C520" s="5196"/>
      <c r="D520" s="848" t="s">
        <v>464</v>
      </c>
      <c r="E520" s="4271" t="s">
        <v>469</v>
      </c>
      <c r="F520" s="4281"/>
      <c r="G520" s="848"/>
      <c r="H520" s="848"/>
      <c r="I520" s="848"/>
      <c r="J520" s="848"/>
      <c r="K520" s="848"/>
      <c r="L520" s="848"/>
      <c r="M520" s="848"/>
      <c r="N520" s="848"/>
      <c r="O520" s="848"/>
      <c r="P520" s="4291"/>
    </row>
    <row r="521" spans="1:16" ht="22" customHeight="1" x14ac:dyDescent="0.35">
      <c r="A521" s="5189"/>
      <c r="B521" s="5192"/>
      <c r="C521" s="5197" t="s">
        <v>470</v>
      </c>
      <c r="D521" s="968" t="s">
        <v>471</v>
      </c>
      <c r="E521" s="4268" t="s">
        <v>472</v>
      </c>
      <c r="F521" s="4280"/>
      <c r="G521" s="968"/>
      <c r="H521" s="968"/>
      <c r="I521" s="968"/>
      <c r="J521" s="968"/>
      <c r="K521" s="968"/>
      <c r="L521" s="968"/>
      <c r="M521" s="968"/>
      <c r="N521" s="968"/>
      <c r="O521" s="968"/>
      <c r="P521" s="4287"/>
    </row>
    <row r="522" spans="1:16" ht="22" customHeight="1" x14ac:dyDescent="0.35">
      <c r="A522" s="5189"/>
      <c r="B522" s="5192"/>
      <c r="C522" s="5195"/>
      <c r="D522" s="967" t="s">
        <v>473</v>
      </c>
      <c r="E522" s="4272" t="s">
        <v>474</v>
      </c>
      <c r="F522" s="4278"/>
      <c r="G522" s="967"/>
      <c r="H522" s="967"/>
      <c r="I522" s="967"/>
      <c r="J522" s="967"/>
      <c r="K522" s="967"/>
      <c r="L522" s="967"/>
      <c r="M522" s="967"/>
      <c r="N522" s="967"/>
      <c r="O522" s="967"/>
      <c r="P522" s="4290"/>
    </row>
    <row r="523" spans="1:16" ht="22" customHeight="1" thickBot="1" x14ac:dyDescent="0.4">
      <c r="A523" s="5189"/>
      <c r="B523" s="5192"/>
      <c r="C523" s="5196"/>
      <c r="D523" s="848" t="s">
        <v>470</v>
      </c>
      <c r="E523" s="4271" t="s">
        <v>475</v>
      </c>
      <c r="F523" s="4281"/>
      <c r="G523" s="848"/>
      <c r="H523" s="848"/>
      <c r="I523" s="848"/>
      <c r="J523" s="848"/>
      <c r="K523" s="848"/>
      <c r="L523" s="848"/>
      <c r="M523" s="848"/>
      <c r="N523" s="848"/>
      <c r="O523" s="848"/>
      <c r="P523" s="4291"/>
    </row>
    <row r="524" spans="1:16" ht="22" customHeight="1" x14ac:dyDescent="0.35">
      <c r="A524" s="5189"/>
      <c r="B524" s="5192"/>
      <c r="C524" s="5197" t="s">
        <v>476</v>
      </c>
      <c r="D524" s="968" t="s">
        <v>477</v>
      </c>
      <c r="E524" s="4268" t="s">
        <v>478</v>
      </c>
      <c r="F524" s="4280"/>
      <c r="G524" s="968"/>
      <c r="H524" s="968"/>
      <c r="I524" s="968"/>
      <c r="J524" s="968"/>
      <c r="K524" s="968"/>
      <c r="L524" s="968"/>
      <c r="M524" s="968"/>
      <c r="N524" s="968"/>
      <c r="O524" s="968"/>
      <c r="P524" s="4287"/>
    </row>
    <row r="525" spans="1:16" ht="22" customHeight="1" x14ac:dyDescent="0.35">
      <c r="A525" s="5189"/>
      <c r="B525" s="5192"/>
      <c r="C525" s="5195"/>
      <c r="D525" s="967" t="s">
        <v>479</v>
      </c>
      <c r="E525" s="4272" t="s">
        <v>2228</v>
      </c>
      <c r="F525" s="4278"/>
      <c r="G525" s="967"/>
      <c r="H525" s="967"/>
      <c r="I525" s="967"/>
      <c r="J525" s="967"/>
      <c r="K525" s="967"/>
      <c r="L525" s="967"/>
      <c r="M525" s="967"/>
      <c r="N525" s="967"/>
      <c r="O525" s="967"/>
      <c r="P525" s="4290"/>
    </row>
    <row r="526" spans="1:16" ht="22" customHeight="1" thickBot="1" x14ac:dyDescent="0.4">
      <c r="A526" s="5189"/>
      <c r="B526" s="5193"/>
      <c r="C526" s="5198"/>
      <c r="D526" s="854" t="s">
        <v>476</v>
      </c>
      <c r="E526" s="4273" t="s">
        <v>481</v>
      </c>
      <c r="F526" s="4279"/>
      <c r="G526" s="854"/>
      <c r="H526" s="854"/>
      <c r="I526" s="854"/>
      <c r="J526" s="854"/>
      <c r="K526" s="854"/>
      <c r="L526" s="854"/>
      <c r="M526" s="854"/>
      <c r="N526" s="854"/>
      <c r="O526" s="854"/>
      <c r="P526" s="4292"/>
    </row>
    <row r="527" spans="1:16" ht="22" customHeight="1" thickTop="1" x14ac:dyDescent="0.35">
      <c r="A527" s="5189"/>
      <c r="B527" s="5199" t="s">
        <v>482</v>
      </c>
      <c r="C527" s="5200" t="s">
        <v>483</v>
      </c>
      <c r="D527" s="967" t="s">
        <v>484</v>
      </c>
      <c r="E527" s="914" t="s">
        <v>2229</v>
      </c>
      <c r="F527" s="4278"/>
      <c r="G527" s="967"/>
      <c r="H527" s="967"/>
      <c r="I527" s="967"/>
      <c r="J527" s="967"/>
      <c r="K527" s="967"/>
      <c r="L527" s="967"/>
      <c r="M527" s="967"/>
      <c r="N527" s="967"/>
      <c r="O527" s="967"/>
      <c r="P527" s="4290"/>
    </row>
    <row r="528" spans="1:16" ht="22" customHeight="1" x14ac:dyDescent="0.35">
      <c r="A528" s="5189"/>
      <c r="B528" s="5192"/>
      <c r="C528" s="5195"/>
      <c r="D528" s="967" t="s">
        <v>486</v>
      </c>
      <c r="E528" s="4272" t="s">
        <v>236</v>
      </c>
      <c r="F528" s="4278"/>
      <c r="G528" s="967"/>
      <c r="H528" s="967"/>
      <c r="I528" s="967"/>
      <c r="J528" s="967"/>
      <c r="K528" s="967"/>
      <c r="L528" s="967"/>
      <c r="M528" s="967"/>
      <c r="N528" s="967"/>
      <c r="O528" s="967"/>
      <c r="P528" s="4290"/>
    </row>
    <row r="529" spans="1:16" ht="22" customHeight="1" thickBot="1" x14ac:dyDescent="0.4">
      <c r="A529" s="5189"/>
      <c r="B529" s="5192"/>
      <c r="C529" s="5196"/>
      <c r="D529" s="848" t="s">
        <v>487</v>
      </c>
      <c r="E529" s="4271" t="s">
        <v>488</v>
      </c>
      <c r="F529" s="4281"/>
      <c r="G529" s="848"/>
      <c r="H529" s="848"/>
      <c r="I529" s="848"/>
      <c r="J529" s="848"/>
      <c r="K529" s="848"/>
      <c r="L529" s="848"/>
      <c r="M529" s="848"/>
      <c r="N529" s="848"/>
      <c r="O529" s="848"/>
      <c r="P529" s="4291"/>
    </row>
    <row r="530" spans="1:16" ht="22" customHeight="1" x14ac:dyDescent="0.35">
      <c r="A530" s="5189"/>
      <c r="B530" s="5192"/>
      <c r="C530" s="5197" t="s">
        <v>489</v>
      </c>
      <c r="D530" s="968" t="s">
        <v>490</v>
      </c>
      <c r="E530" s="4268" t="s">
        <v>491</v>
      </c>
      <c r="F530" s="4280"/>
      <c r="G530" s="968"/>
      <c r="H530" s="968"/>
      <c r="I530" s="968"/>
      <c r="J530" s="968"/>
      <c r="K530" s="968"/>
      <c r="L530" s="968"/>
      <c r="M530" s="968"/>
      <c r="N530" s="968"/>
      <c r="O530" s="968"/>
      <c r="P530" s="4287"/>
    </row>
    <row r="531" spans="1:16" ht="22" customHeight="1" x14ac:dyDescent="0.35">
      <c r="A531" s="5189"/>
      <c r="B531" s="5192"/>
      <c r="C531" s="5195"/>
      <c r="D531" s="967" t="s">
        <v>486</v>
      </c>
      <c r="E531" s="4272" t="s">
        <v>236</v>
      </c>
      <c r="F531" s="4278"/>
      <c r="G531" s="967"/>
      <c r="H531" s="967"/>
      <c r="I531" s="967"/>
      <c r="J531" s="967"/>
      <c r="K531" s="967"/>
      <c r="L531" s="967"/>
      <c r="M531" s="967"/>
      <c r="N531" s="967"/>
      <c r="O531" s="967"/>
      <c r="P531" s="4290"/>
    </row>
    <row r="532" spans="1:16" ht="22" customHeight="1" thickBot="1" x14ac:dyDescent="0.4">
      <c r="A532" s="5189"/>
      <c r="B532" s="5192"/>
      <c r="C532" s="5196"/>
      <c r="D532" s="848" t="s">
        <v>492</v>
      </c>
      <c r="E532" s="4271" t="s">
        <v>493</v>
      </c>
      <c r="F532" s="4281"/>
      <c r="G532" s="848"/>
      <c r="H532" s="848"/>
      <c r="I532" s="848"/>
      <c r="J532" s="848"/>
      <c r="K532" s="848"/>
      <c r="L532" s="848"/>
      <c r="M532" s="848"/>
      <c r="N532" s="848"/>
      <c r="O532" s="848"/>
      <c r="P532" s="4291"/>
    </row>
    <row r="533" spans="1:16" ht="22" customHeight="1" x14ac:dyDescent="0.35">
      <c r="A533" s="5189"/>
      <c r="B533" s="5192"/>
      <c r="C533" s="5197" t="s">
        <v>494</v>
      </c>
      <c r="D533" s="968" t="s">
        <v>495</v>
      </c>
      <c r="E533" s="973" t="s">
        <v>2230</v>
      </c>
      <c r="F533" s="4280"/>
      <c r="G533" s="968"/>
      <c r="H533" s="968"/>
      <c r="I533" s="968"/>
      <c r="J533" s="968"/>
      <c r="K533" s="968"/>
      <c r="L533" s="968"/>
      <c r="M533" s="968"/>
      <c r="N533" s="968"/>
      <c r="O533" s="968"/>
      <c r="P533" s="4287"/>
    </row>
    <row r="534" spans="1:16" ht="22" customHeight="1" x14ac:dyDescent="0.35">
      <c r="A534" s="5189"/>
      <c r="B534" s="5192"/>
      <c r="C534" s="5195"/>
      <c r="D534" s="967" t="s">
        <v>486</v>
      </c>
      <c r="E534" s="4272" t="s">
        <v>236</v>
      </c>
      <c r="F534" s="4278"/>
      <c r="G534" s="967"/>
      <c r="H534" s="967"/>
      <c r="I534" s="967"/>
      <c r="J534" s="967"/>
      <c r="K534" s="967"/>
      <c r="L534" s="967"/>
      <c r="M534" s="967"/>
      <c r="N534" s="967"/>
      <c r="O534" s="967"/>
      <c r="P534" s="4290"/>
    </row>
    <row r="535" spans="1:16" ht="22" customHeight="1" thickBot="1" x14ac:dyDescent="0.4">
      <c r="A535" s="5189"/>
      <c r="B535" s="5192"/>
      <c r="C535" s="5196"/>
      <c r="D535" s="848" t="s">
        <v>497</v>
      </c>
      <c r="E535" s="4271" t="s">
        <v>498</v>
      </c>
      <c r="F535" s="4281"/>
      <c r="G535" s="848"/>
      <c r="H535" s="848"/>
      <c r="I535" s="848"/>
      <c r="J535" s="848"/>
      <c r="K535" s="848"/>
      <c r="L535" s="848"/>
      <c r="M535" s="848"/>
      <c r="N535" s="848"/>
      <c r="O535" s="848"/>
      <c r="P535" s="4291"/>
    </row>
    <row r="536" spans="1:16" ht="22" customHeight="1" x14ac:dyDescent="0.35">
      <c r="A536" s="5189"/>
      <c r="B536" s="5192"/>
      <c r="C536" s="5197" t="s">
        <v>499</v>
      </c>
      <c r="D536" s="968" t="s">
        <v>471</v>
      </c>
      <c r="E536" s="4268" t="s">
        <v>478</v>
      </c>
      <c r="F536" s="4280"/>
      <c r="G536" s="968"/>
      <c r="H536" s="968"/>
      <c r="I536" s="968"/>
      <c r="J536" s="968"/>
      <c r="K536" s="968"/>
      <c r="L536" s="968"/>
      <c r="M536" s="968"/>
      <c r="N536" s="968"/>
      <c r="O536" s="968"/>
      <c r="P536" s="4287"/>
    </row>
    <row r="537" spans="1:16" ht="22" customHeight="1" x14ac:dyDescent="0.35">
      <c r="A537" s="5189"/>
      <c r="B537" s="5192"/>
      <c r="C537" s="5195"/>
      <c r="D537" s="967" t="s">
        <v>486</v>
      </c>
      <c r="E537" s="4272" t="s">
        <v>236</v>
      </c>
      <c r="F537" s="4278"/>
      <c r="G537" s="967"/>
      <c r="H537" s="967"/>
      <c r="I537" s="967"/>
      <c r="J537" s="967"/>
      <c r="K537" s="967"/>
      <c r="L537" s="967"/>
      <c r="M537" s="967"/>
      <c r="N537" s="967"/>
      <c r="O537" s="967"/>
      <c r="P537" s="4290"/>
    </row>
    <row r="538" spans="1:16" ht="22" customHeight="1" thickBot="1" x14ac:dyDescent="0.4">
      <c r="A538" s="5190"/>
      <c r="B538" s="5193"/>
      <c r="C538" s="5198"/>
      <c r="D538" s="854" t="s">
        <v>500</v>
      </c>
      <c r="E538" s="4273" t="s">
        <v>501</v>
      </c>
      <c r="F538" s="4279"/>
      <c r="G538" s="854"/>
      <c r="H538" s="854"/>
      <c r="I538" s="854"/>
      <c r="J538" s="854"/>
      <c r="K538" s="854"/>
      <c r="L538" s="854"/>
      <c r="M538" s="854"/>
      <c r="N538" s="854"/>
      <c r="O538" s="854"/>
      <c r="P538" s="4292"/>
    </row>
    <row r="539" spans="1:16" ht="22" customHeight="1" thickTop="1" x14ac:dyDescent="0.35">
      <c r="A539" s="69"/>
      <c r="B539" s="69"/>
      <c r="C539" s="71"/>
      <c r="D539" s="1"/>
      <c r="E539" s="1"/>
    </row>
    <row r="540" spans="1:16" ht="22" customHeight="1" x14ac:dyDescent="0.35">
      <c r="A540" s="5188" t="s">
        <v>502</v>
      </c>
      <c r="B540" s="5191" t="s">
        <v>503</v>
      </c>
      <c r="C540" s="5194" t="s">
        <v>504</v>
      </c>
      <c r="D540" s="968" t="s">
        <v>505</v>
      </c>
      <c r="E540" s="973" t="s">
        <v>2231</v>
      </c>
      <c r="F540" s="4280"/>
      <c r="G540" s="968"/>
      <c r="H540" s="968"/>
      <c r="I540" s="968"/>
      <c r="J540" s="968"/>
      <c r="K540" s="968"/>
      <c r="L540" s="968"/>
      <c r="M540" s="968"/>
      <c r="N540" s="968"/>
      <c r="O540" s="968"/>
      <c r="P540" s="4287"/>
    </row>
    <row r="541" spans="1:16" ht="22" customHeight="1" x14ac:dyDescent="0.35">
      <c r="A541" s="5189"/>
      <c r="B541" s="5192"/>
      <c r="C541" s="5195"/>
      <c r="D541" s="967" t="s">
        <v>507</v>
      </c>
      <c r="E541" s="4285" t="s">
        <v>2232</v>
      </c>
      <c r="F541" s="4278"/>
      <c r="G541" s="967"/>
      <c r="H541" s="967"/>
      <c r="I541" s="967"/>
      <c r="J541" s="967"/>
      <c r="K541" s="967"/>
      <c r="L541" s="967"/>
      <c r="M541" s="967"/>
      <c r="N541" s="967"/>
      <c r="O541" s="967"/>
      <c r="P541" s="4290"/>
    </row>
    <row r="542" spans="1:16" ht="22" customHeight="1" thickBot="1" x14ac:dyDescent="0.4">
      <c r="A542" s="5189"/>
      <c r="B542" s="5192"/>
      <c r="C542" s="5196"/>
      <c r="D542" s="848" t="s">
        <v>504</v>
      </c>
      <c r="E542" s="4271" t="s">
        <v>509</v>
      </c>
      <c r="F542" s="4281"/>
      <c r="G542" s="848"/>
      <c r="H542" s="848"/>
      <c r="I542" s="848"/>
      <c r="J542" s="848"/>
      <c r="K542" s="848"/>
      <c r="L542" s="848"/>
      <c r="M542" s="848"/>
      <c r="N542" s="848"/>
      <c r="O542" s="848"/>
      <c r="P542" s="4291"/>
    </row>
    <row r="543" spans="1:16" ht="22" customHeight="1" x14ac:dyDescent="0.35">
      <c r="A543" s="5189"/>
      <c r="B543" s="5192"/>
      <c r="C543" s="5197" t="s">
        <v>510</v>
      </c>
      <c r="D543" s="968" t="s">
        <v>511</v>
      </c>
      <c r="E543" s="4282">
        <v>254</v>
      </c>
      <c r="F543" s="4280"/>
      <c r="G543" s="968"/>
      <c r="H543" s="968"/>
      <c r="I543" s="968"/>
      <c r="J543" s="968"/>
      <c r="K543" s="968"/>
      <c r="L543" s="968"/>
      <c r="M543" s="968"/>
      <c r="N543" s="968"/>
      <c r="O543" s="968"/>
      <c r="P543" s="4287"/>
    </row>
    <row r="544" spans="1:16" ht="22" customHeight="1" x14ac:dyDescent="0.35">
      <c r="A544" s="5189"/>
      <c r="B544" s="5192"/>
      <c r="C544" s="5195"/>
      <c r="D544" s="967" t="s">
        <v>513</v>
      </c>
      <c r="E544" s="4285" t="s">
        <v>2233</v>
      </c>
      <c r="F544" s="4278"/>
      <c r="G544" s="967"/>
      <c r="H544" s="967"/>
      <c r="I544" s="967"/>
      <c r="J544" s="967"/>
      <c r="K544" s="967"/>
      <c r="L544" s="967"/>
      <c r="M544" s="967"/>
      <c r="N544" s="967"/>
      <c r="O544" s="967"/>
      <c r="P544" s="4290"/>
    </row>
    <row r="545" spans="1:16" ht="22" customHeight="1" thickBot="1" x14ac:dyDescent="0.4">
      <c r="A545" s="5189"/>
      <c r="B545" s="5192"/>
      <c r="C545" s="5196"/>
      <c r="D545" s="848" t="s">
        <v>510</v>
      </c>
      <c r="E545" s="4271" t="s">
        <v>515</v>
      </c>
      <c r="F545" s="4281"/>
      <c r="G545" s="848"/>
      <c r="H545" s="848"/>
      <c r="I545" s="848"/>
      <c r="J545" s="848"/>
      <c r="K545" s="848"/>
      <c r="L545" s="848"/>
      <c r="M545" s="848"/>
      <c r="N545" s="848"/>
      <c r="O545" s="848"/>
      <c r="P545" s="4291"/>
    </row>
    <row r="546" spans="1:16" ht="22" customHeight="1" x14ac:dyDescent="0.35">
      <c r="A546" s="5189"/>
      <c r="B546" s="5192"/>
      <c r="C546" s="5197" t="s">
        <v>516</v>
      </c>
      <c r="D546" s="968" t="s">
        <v>517</v>
      </c>
      <c r="E546" s="973" t="s">
        <v>2234</v>
      </c>
      <c r="F546" s="4280"/>
      <c r="G546" s="968"/>
      <c r="H546" s="968"/>
      <c r="I546" s="968"/>
      <c r="J546" s="968"/>
      <c r="K546" s="968"/>
      <c r="L546" s="968"/>
      <c r="M546" s="968"/>
      <c r="N546" s="968"/>
      <c r="O546" s="968"/>
      <c r="P546" s="4287"/>
    </row>
    <row r="547" spans="1:16" ht="22" customHeight="1" x14ac:dyDescent="0.35">
      <c r="A547" s="5189"/>
      <c r="B547" s="5192"/>
      <c r="C547" s="5195"/>
      <c r="D547" s="967" t="s">
        <v>519</v>
      </c>
      <c r="E547" s="4272" t="s">
        <v>520</v>
      </c>
      <c r="F547" s="4278"/>
      <c r="G547" s="967"/>
      <c r="H547" s="967"/>
      <c r="I547" s="967"/>
      <c r="J547" s="967"/>
      <c r="K547" s="967"/>
      <c r="L547" s="967"/>
      <c r="M547" s="967"/>
      <c r="N547" s="967"/>
      <c r="O547" s="967"/>
      <c r="P547" s="4290"/>
    </row>
    <row r="548" spans="1:16" ht="22" customHeight="1" thickBot="1" x14ac:dyDescent="0.4">
      <c r="A548" s="5189"/>
      <c r="B548" s="5192"/>
      <c r="C548" s="5196"/>
      <c r="D548" s="848" t="s">
        <v>521</v>
      </c>
      <c r="E548" s="4271" t="s">
        <v>522</v>
      </c>
      <c r="F548" s="4281"/>
      <c r="G548" s="848"/>
      <c r="H548" s="848"/>
      <c r="I548" s="848"/>
      <c r="J548" s="848"/>
      <c r="K548" s="848"/>
      <c r="L548" s="848"/>
      <c r="M548" s="848"/>
      <c r="N548" s="848"/>
      <c r="O548" s="848"/>
      <c r="P548" s="4291"/>
    </row>
    <row r="549" spans="1:16" ht="22" customHeight="1" x14ac:dyDescent="0.35">
      <c r="A549" s="5189"/>
      <c r="B549" s="5192"/>
      <c r="C549" s="5197" t="s">
        <v>523</v>
      </c>
      <c r="D549" s="968" t="s">
        <v>524</v>
      </c>
      <c r="E549" s="4268" t="s">
        <v>432</v>
      </c>
      <c r="F549" s="4280"/>
      <c r="G549" s="968"/>
      <c r="H549" s="968"/>
      <c r="I549" s="968"/>
      <c r="J549" s="968"/>
      <c r="K549" s="968"/>
      <c r="L549" s="968"/>
      <c r="M549" s="968"/>
      <c r="N549" s="968"/>
      <c r="O549" s="968"/>
      <c r="P549" s="4287"/>
    </row>
    <row r="550" spans="1:16" ht="22" customHeight="1" x14ac:dyDescent="0.35">
      <c r="A550" s="5189"/>
      <c r="B550" s="5192"/>
      <c r="C550" s="5195"/>
      <c r="D550" s="967" t="s">
        <v>525</v>
      </c>
      <c r="E550" s="914" t="s">
        <v>526</v>
      </c>
      <c r="F550" s="4278"/>
      <c r="G550" s="967"/>
      <c r="H550" s="967"/>
      <c r="I550" s="967"/>
      <c r="J550" s="967"/>
      <c r="K550" s="967"/>
      <c r="L550" s="967"/>
      <c r="M550" s="967"/>
      <c r="N550" s="967"/>
      <c r="O550" s="967"/>
      <c r="P550" s="4290"/>
    </row>
    <row r="551" spans="1:16" ht="22" customHeight="1" thickBot="1" x14ac:dyDescent="0.4">
      <c r="A551" s="5189"/>
      <c r="B551" s="5192"/>
      <c r="C551" s="5196"/>
      <c r="D551" s="848" t="s">
        <v>527</v>
      </c>
      <c r="E551" s="4271" t="s">
        <v>528</v>
      </c>
      <c r="F551" s="4281"/>
      <c r="G551" s="848"/>
      <c r="H551" s="848"/>
      <c r="I551" s="848"/>
      <c r="J551" s="848"/>
      <c r="K551" s="848"/>
      <c r="L551" s="848"/>
      <c r="M551" s="848"/>
      <c r="N551" s="848"/>
      <c r="O551" s="848"/>
      <c r="P551" s="4291"/>
    </row>
    <row r="552" spans="1:16" ht="22" customHeight="1" x14ac:dyDescent="0.35">
      <c r="A552" s="5189"/>
      <c r="B552" s="5192"/>
      <c r="C552" s="5197" t="s">
        <v>529</v>
      </c>
      <c r="D552" s="967" t="s">
        <v>530</v>
      </c>
      <c r="E552" s="914" t="s">
        <v>531</v>
      </c>
      <c r="F552" s="4280"/>
      <c r="G552" s="968"/>
      <c r="H552" s="968"/>
      <c r="I552" s="968"/>
      <c r="J552" s="968"/>
      <c r="K552" s="968"/>
      <c r="L552" s="968"/>
      <c r="M552" s="968"/>
      <c r="N552" s="968"/>
      <c r="O552" s="968"/>
      <c r="P552" s="4287"/>
    </row>
    <row r="553" spans="1:16" ht="22" customHeight="1" x14ac:dyDescent="0.35">
      <c r="A553" s="5189"/>
      <c r="B553" s="5192"/>
      <c r="C553" s="5195"/>
      <c r="D553" s="967" t="s">
        <v>532</v>
      </c>
      <c r="E553" s="4272" t="s">
        <v>432</v>
      </c>
      <c r="F553" s="4278"/>
      <c r="G553" s="967"/>
      <c r="H553" s="967"/>
      <c r="I553" s="967"/>
      <c r="J553" s="967"/>
      <c r="K553" s="967"/>
      <c r="L553" s="967"/>
      <c r="M553" s="967"/>
      <c r="N553" s="967"/>
      <c r="O553" s="967"/>
      <c r="P553" s="4290"/>
    </row>
    <row r="554" spans="1:16" ht="22" customHeight="1" thickBot="1" x14ac:dyDescent="0.4">
      <c r="A554" s="5190"/>
      <c r="B554" s="5193"/>
      <c r="C554" s="5198"/>
      <c r="D554" s="854" t="s">
        <v>533</v>
      </c>
      <c r="E554" s="4273" t="s">
        <v>534</v>
      </c>
      <c r="F554" s="4279"/>
      <c r="G554" s="854"/>
      <c r="H554" s="854"/>
      <c r="I554" s="854"/>
      <c r="J554" s="854"/>
      <c r="K554" s="854"/>
      <c r="L554" s="854"/>
      <c r="M554" s="854"/>
      <c r="N554" s="854"/>
      <c r="O554" s="854"/>
      <c r="P554" s="4292"/>
    </row>
    <row r="555" spans="1:16" ht="22" customHeight="1" thickTop="1" x14ac:dyDescent="0.35">
      <c r="A555" s="867"/>
      <c r="B555" s="69"/>
      <c r="C555" s="71"/>
      <c r="D555" s="1"/>
      <c r="E555" s="1"/>
    </row>
    <row r="556" spans="1:16" ht="22" customHeight="1" x14ac:dyDescent="0.35">
      <c r="A556" s="5188" t="s">
        <v>535</v>
      </c>
      <c r="B556" s="5191" t="s">
        <v>126</v>
      </c>
      <c r="C556" s="5194" t="s">
        <v>536</v>
      </c>
      <c r="D556" s="968" t="s">
        <v>537</v>
      </c>
      <c r="E556" s="4268" t="s">
        <v>538</v>
      </c>
      <c r="F556" s="968"/>
      <c r="G556" s="968"/>
      <c r="H556" s="968"/>
      <c r="I556" s="968"/>
      <c r="J556" s="968"/>
      <c r="K556" s="968"/>
      <c r="L556" s="968"/>
      <c r="M556" s="968"/>
      <c r="N556" s="968"/>
      <c r="O556" s="968"/>
      <c r="P556" s="4287"/>
    </row>
    <row r="557" spans="1:16" ht="22" customHeight="1" x14ac:dyDescent="0.35">
      <c r="A557" s="5189"/>
      <c r="B557" s="5192"/>
      <c r="C557" s="5195"/>
      <c r="D557" s="967" t="s">
        <v>532</v>
      </c>
      <c r="E557" s="4272" t="s">
        <v>432</v>
      </c>
      <c r="F557" s="967"/>
      <c r="G557" s="967"/>
      <c r="H557" s="967"/>
      <c r="I557" s="967"/>
      <c r="J557" s="967"/>
      <c r="K557" s="967"/>
      <c r="L557" s="967"/>
      <c r="M557" s="967"/>
      <c r="N557" s="967"/>
      <c r="O557" s="967"/>
      <c r="P557" s="4290"/>
    </row>
    <row r="558" spans="1:16" ht="22" customHeight="1" thickBot="1" x14ac:dyDescent="0.4">
      <c r="A558" s="5189"/>
      <c r="B558" s="5192"/>
      <c r="C558" s="5196"/>
      <c r="D558" s="848" t="s">
        <v>536</v>
      </c>
      <c r="E558" s="4271" t="s">
        <v>539</v>
      </c>
      <c r="F558" s="848"/>
      <c r="G558" s="848"/>
      <c r="H558" s="848"/>
      <c r="I558" s="848"/>
      <c r="J558" s="848"/>
      <c r="K558" s="848"/>
      <c r="L558" s="848"/>
      <c r="M558" s="848"/>
      <c r="N558" s="848"/>
      <c r="O558" s="848"/>
      <c r="P558" s="4291"/>
    </row>
    <row r="559" spans="1:16" ht="22" customHeight="1" x14ac:dyDescent="0.35">
      <c r="A559" s="5189"/>
      <c r="B559" s="5192"/>
      <c r="C559" s="5197" t="s">
        <v>540</v>
      </c>
      <c r="D559" s="968" t="s">
        <v>541</v>
      </c>
      <c r="E559" s="4268" t="s">
        <v>542</v>
      </c>
      <c r="F559" s="968"/>
      <c r="G559" s="968"/>
      <c r="H559" s="968"/>
      <c r="I559" s="968"/>
      <c r="J559" s="968"/>
      <c r="K559" s="968"/>
      <c r="L559" s="968"/>
      <c r="M559" s="968"/>
      <c r="N559" s="968"/>
      <c r="O559" s="968"/>
      <c r="P559" s="4287"/>
    </row>
    <row r="560" spans="1:16" ht="22" customHeight="1" x14ac:dyDescent="0.35">
      <c r="A560" s="5189"/>
      <c r="B560" s="5192"/>
      <c r="C560" s="5195"/>
      <c r="D560" s="967" t="s">
        <v>532</v>
      </c>
      <c r="E560" s="4272" t="s">
        <v>432</v>
      </c>
      <c r="F560" s="967"/>
      <c r="G560" s="967"/>
      <c r="H560" s="967"/>
      <c r="I560" s="967"/>
      <c r="J560" s="967"/>
      <c r="K560" s="967"/>
      <c r="L560" s="967"/>
      <c r="M560" s="967"/>
      <c r="N560" s="967"/>
      <c r="O560" s="967"/>
      <c r="P560" s="4290"/>
    </row>
    <row r="561" spans="1:16" ht="22" customHeight="1" thickBot="1" x14ac:dyDescent="0.4">
      <c r="A561" s="5189"/>
      <c r="B561" s="5193"/>
      <c r="C561" s="5198"/>
      <c r="D561" s="854" t="s">
        <v>540</v>
      </c>
      <c r="E561" s="4273" t="s">
        <v>543</v>
      </c>
      <c r="F561" s="4279"/>
      <c r="G561" s="854"/>
      <c r="H561" s="854"/>
      <c r="I561" s="854"/>
      <c r="J561" s="854"/>
      <c r="K561" s="854"/>
      <c r="L561" s="854"/>
      <c r="M561" s="854"/>
      <c r="N561" s="854"/>
      <c r="O561" s="854"/>
      <c r="P561" s="4292"/>
    </row>
    <row r="562" spans="1:16" ht="22" customHeight="1" thickTop="1" x14ac:dyDescent="0.35">
      <c r="A562" s="5189"/>
      <c r="B562" s="5199" t="s">
        <v>544</v>
      </c>
      <c r="C562" s="5200" t="s">
        <v>545</v>
      </c>
      <c r="D562" s="967" t="s">
        <v>546</v>
      </c>
      <c r="E562" s="1131"/>
      <c r="F562" s="967"/>
      <c r="G562" s="967"/>
      <c r="H562" s="967"/>
      <c r="I562" s="967"/>
      <c r="J562" s="967"/>
      <c r="K562" s="967"/>
      <c r="L562" s="967"/>
      <c r="M562" s="967"/>
      <c r="N562" s="967"/>
      <c r="O562" s="967"/>
      <c r="P562" s="4290"/>
    </row>
    <row r="563" spans="1:16" ht="22" customHeight="1" x14ac:dyDescent="0.35">
      <c r="A563" s="5189"/>
      <c r="B563" s="5192"/>
      <c r="C563" s="5195"/>
      <c r="D563" s="967" t="s">
        <v>548</v>
      </c>
      <c r="E563" s="1132"/>
      <c r="F563" s="967"/>
      <c r="G563" s="967"/>
      <c r="H563" s="967"/>
      <c r="I563" s="967"/>
      <c r="J563" s="967"/>
      <c r="K563" s="967"/>
      <c r="L563" s="967"/>
      <c r="M563" s="967"/>
      <c r="N563" s="967"/>
      <c r="O563" s="967"/>
      <c r="P563" s="4290"/>
    </row>
    <row r="564" spans="1:16" ht="22" customHeight="1" thickBot="1" x14ac:dyDescent="0.4">
      <c r="A564" s="5189"/>
      <c r="B564" s="5192"/>
      <c r="C564" s="5196"/>
      <c r="D564" s="848" t="s">
        <v>550</v>
      </c>
      <c r="E564" s="4271" t="s">
        <v>551</v>
      </c>
      <c r="F564" s="848"/>
      <c r="G564" s="848"/>
      <c r="H564" s="848"/>
      <c r="I564" s="848"/>
      <c r="J564" s="848"/>
      <c r="K564" s="848"/>
      <c r="L564" s="848"/>
      <c r="M564" s="848"/>
      <c r="N564" s="848"/>
      <c r="O564" s="848"/>
      <c r="P564" s="4291"/>
    </row>
    <row r="565" spans="1:16" ht="22" customHeight="1" x14ac:dyDescent="0.35">
      <c r="A565" s="5189"/>
      <c r="B565" s="5192"/>
      <c r="C565" s="5197" t="s">
        <v>552</v>
      </c>
      <c r="D565" s="968" t="s">
        <v>553</v>
      </c>
      <c r="E565" s="973" t="s">
        <v>554</v>
      </c>
      <c r="F565" s="968"/>
      <c r="G565" s="968"/>
      <c r="H565" s="968"/>
      <c r="I565" s="968"/>
      <c r="J565" s="968"/>
      <c r="K565" s="968"/>
      <c r="L565" s="968"/>
      <c r="M565" s="968"/>
      <c r="N565" s="968"/>
      <c r="O565" s="968"/>
      <c r="P565" s="4287"/>
    </row>
    <row r="566" spans="1:16" ht="22" customHeight="1" x14ac:dyDescent="0.35">
      <c r="A566" s="5189"/>
      <c r="B566" s="5192"/>
      <c r="C566" s="5195"/>
      <c r="D566" s="967" t="s">
        <v>555</v>
      </c>
      <c r="E566" s="914" t="s">
        <v>561</v>
      </c>
      <c r="F566" s="967"/>
      <c r="G566" s="967"/>
      <c r="H566" s="967"/>
      <c r="I566" s="967"/>
      <c r="J566" s="967"/>
      <c r="K566" s="967"/>
      <c r="L566" s="967"/>
      <c r="M566" s="967"/>
      <c r="N566" s="967"/>
      <c r="O566" s="967"/>
      <c r="P566" s="4290"/>
    </row>
    <row r="567" spans="1:16" ht="22" customHeight="1" thickBot="1" x14ac:dyDescent="0.4">
      <c r="A567" s="5189"/>
      <c r="B567" s="5192"/>
      <c r="C567" s="5196"/>
      <c r="D567" s="848" t="s">
        <v>556</v>
      </c>
      <c r="E567" s="4271" t="s">
        <v>557</v>
      </c>
      <c r="F567" s="848"/>
      <c r="G567" s="848"/>
      <c r="H567" s="848"/>
      <c r="I567" s="848"/>
      <c r="J567" s="848"/>
      <c r="K567" s="848"/>
      <c r="L567" s="848"/>
      <c r="M567" s="848"/>
      <c r="N567" s="848"/>
      <c r="O567" s="848"/>
      <c r="P567" s="4291"/>
    </row>
    <row r="568" spans="1:16" ht="22" customHeight="1" x14ac:dyDescent="0.35">
      <c r="A568" s="5189"/>
      <c r="B568" s="5192"/>
      <c r="C568" s="5197" t="s">
        <v>558</v>
      </c>
      <c r="D568" s="968" t="s">
        <v>559</v>
      </c>
      <c r="E568" s="4268" t="s">
        <v>538</v>
      </c>
      <c r="F568" s="968"/>
      <c r="G568" s="968"/>
      <c r="H568" s="968"/>
      <c r="I568" s="968"/>
      <c r="J568" s="968"/>
      <c r="K568" s="968"/>
      <c r="L568" s="968"/>
      <c r="M568" s="968"/>
      <c r="N568" s="968"/>
      <c r="O568" s="968"/>
      <c r="P568" s="4287"/>
    </row>
    <row r="569" spans="1:16" ht="22" customHeight="1" x14ac:dyDescent="0.35">
      <c r="A569" s="5189"/>
      <c r="B569" s="5192"/>
      <c r="C569" s="5195"/>
      <c r="D569" s="967" t="s">
        <v>560</v>
      </c>
      <c r="E569" s="914" t="s">
        <v>561</v>
      </c>
      <c r="F569" s="4278"/>
      <c r="G569" s="967"/>
      <c r="H569" s="967"/>
      <c r="I569" s="967"/>
      <c r="J569" s="967"/>
      <c r="K569" s="967"/>
      <c r="L569" s="967"/>
      <c r="M569" s="967"/>
      <c r="N569" s="967"/>
      <c r="O569" s="967"/>
      <c r="P569" s="4290"/>
    </row>
    <row r="570" spans="1:16" ht="22" customHeight="1" thickBot="1" x14ac:dyDescent="0.4">
      <c r="A570" s="5190"/>
      <c r="B570" s="5193"/>
      <c r="C570" s="5198"/>
      <c r="D570" s="854" t="s">
        <v>562</v>
      </c>
      <c r="E570" s="4273" t="s">
        <v>563</v>
      </c>
      <c r="F570" s="4279"/>
      <c r="G570" s="854"/>
      <c r="H570" s="854"/>
      <c r="I570" s="854"/>
      <c r="J570" s="854"/>
      <c r="K570" s="854"/>
      <c r="L570" s="854"/>
      <c r="M570" s="854"/>
      <c r="N570" s="854"/>
      <c r="O570" s="854"/>
      <c r="P570" s="4292"/>
    </row>
    <row r="571" spans="1:16" ht="22" customHeight="1" thickTop="1" x14ac:dyDescent="0.35">
      <c r="A571" s="867"/>
      <c r="B571" s="69"/>
      <c r="C571" s="71"/>
      <c r="D571" s="1"/>
      <c r="E571" s="1"/>
    </row>
    <row r="572" spans="1:16" ht="22" customHeight="1" x14ac:dyDescent="0.35">
      <c r="A572" s="5188" t="s">
        <v>564</v>
      </c>
      <c r="B572" s="5191" t="s">
        <v>565</v>
      </c>
      <c r="C572" s="5194" t="s">
        <v>566</v>
      </c>
      <c r="D572" s="968" t="s">
        <v>567</v>
      </c>
      <c r="E572" s="4268" t="s">
        <v>568</v>
      </c>
      <c r="F572" s="968"/>
      <c r="G572" s="968"/>
      <c r="H572" s="968"/>
      <c r="I572" s="968"/>
      <c r="J572" s="968"/>
      <c r="K572" s="968"/>
      <c r="L572" s="968"/>
      <c r="M572" s="968"/>
      <c r="N572" s="968"/>
      <c r="O572" s="968"/>
      <c r="P572" s="4287"/>
    </row>
    <row r="573" spans="1:16" ht="22" customHeight="1" x14ac:dyDescent="0.35">
      <c r="A573" s="5189"/>
      <c r="B573" s="5192"/>
      <c r="C573" s="5195"/>
      <c r="D573" s="967" t="s">
        <v>255</v>
      </c>
      <c r="E573" s="4272" t="s">
        <v>255</v>
      </c>
      <c r="F573" s="967"/>
      <c r="G573" s="967"/>
      <c r="H573" s="967"/>
      <c r="I573" s="967"/>
      <c r="J573" s="967"/>
      <c r="K573" s="967"/>
      <c r="L573" s="967"/>
      <c r="M573" s="967"/>
      <c r="N573" s="967"/>
      <c r="O573" s="967"/>
      <c r="P573" s="4290"/>
    </row>
    <row r="574" spans="1:16" ht="22" customHeight="1" thickBot="1" x14ac:dyDescent="0.4">
      <c r="A574" s="5189"/>
      <c r="B574" s="5192"/>
      <c r="C574" s="5196"/>
      <c r="D574" s="848" t="s">
        <v>569</v>
      </c>
      <c r="E574" s="4271" t="s">
        <v>570</v>
      </c>
      <c r="F574" s="848"/>
      <c r="G574" s="848"/>
      <c r="H574" s="848"/>
      <c r="I574" s="848"/>
      <c r="J574" s="848"/>
      <c r="K574" s="848"/>
      <c r="L574" s="848"/>
      <c r="M574" s="848"/>
      <c r="N574" s="848"/>
      <c r="O574" s="848"/>
      <c r="P574" s="4291"/>
    </row>
    <row r="575" spans="1:16" ht="22" customHeight="1" x14ac:dyDescent="0.35">
      <c r="A575" s="5189"/>
      <c r="B575" s="5192"/>
      <c r="C575" s="5197" t="s">
        <v>571</v>
      </c>
      <c r="D575" s="968" t="s">
        <v>572</v>
      </c>
      <c r="E575" s="4268" t="s">
        <v>573</v>
      </c>
      <c r="F575" s="4276"/>
      <c r="G575" s="4277"/>
      <c r="H575" s="4277"/>
      <c r="I575" s="4277"/>
      <c r="J575" s="4277"/>
      <c r="K575" s="4277"/>
      <c r="L575" s="4277"/>
      <c r="M575" s="4277"/>
      <c r="N575" s="4277"/>
      <c r="O575" s="4277"/>
      <c r="P575" s="4293"/>
    </row>
    <row r="576" spans="1:16" ht="22" customHeight="1" x14ac:dyDescent="0.35">
      <c r="A576" s="5189"/>
      <c r="B576" s="5192"/>
      <c r="C576" s="5195"/>
      <c r="D576" s="967" t="s">
        <v>255</v>
      </c>
      <c r="E576" s="4272" t="s">
        <v>255</v>
      </c>
      <c r="F576" s="4278"/>
      <c r="G576" s="967"/>
      <c r="H576" s="967"/>
      <c r="I576" s="967"/>
      <c r="J576" s="967"/>
      <c r="K576" s="967"/>
      <c r="L576" s="967"/>
      <c r="M576" s="967"/>
      <c r="N576" s="967"/>
      <c r="O576" s="967"/>
      <c r="P576" s="4290"/>
    </row>
    <row r="577" spans="1:16" ht="22" customHeight="1" thickBot="1" x14ac:dyDescent="0.4">
      <c r="A577" s="5189"/>
      <c r="B577" s="5192"/>
      <c r="C577" s="5198"/>
      <c r="D577" s="860" t="s">
        <v>574</v>
      </c>
      <c r="E577" s="4273" t="s">
        <v>575</v>
      </c>
      <c r="F577" s="4279"/>
      <c r="G577" s="854"/>
      <c r="H577" s="854"/>
      <c r="I577" s="854"/>
      <c r="J577" s="854"/>
      <c r="K577" s="854"/>
      <c r="L577" s="854"/>
      <c r="M577" s="854"/>
      <c r="N577" s="854"/>
      <c r="O577" s="854"/>
      <c r="P577" s="4292"/>
    </row>
    <row r="578" spans="1:16" ht="22" customHeight="1" thickTop="1" x14ac:dyDescent="0.35">
      <c r="A578" s="5189"/>
      <c r="B578" s="5199" t="s">
        <v>576</v>
      </c>
      <c r="C578" s="5200" t="s">
        <v>577</v>
      </c>
      <c r="D578" s="969" t="s">
        <v>578</v>
      </c>
      <c r="E578" s="914" t="s">
        <v>579</v>
      </c>
      <c r="F578" s="967"/>
      <c r="G578" s="967"/>
      <c r="H578" s="967"/>
      <c r="I578" s="967"/>
      <c r="J578" s="967"/>
      <c r="K578" s="967"/>
      <c r="L578" s="967"/>
      <c r="M578" s="967"/>
      <c r="N578" s="967"/>
      <c r="O578" s="967"/>
      <c r="P578" s="4290"/>
    </row>
    <row r="579" spans="1:16" ht="22" customHeight="1" x14ac:dyDescent="0.35">
      <c r="A579" s="5189"/>
      <c r="B579" s="5192"/>
      <c r="C579" s="5195"/>
      <c r="D579" s="967" t="s">
        <v>580</v>
      </c>
      <c r="E579" s="4272" t="s">
        <v>581</v>
      </c>
      <c r="F579" s="967"/>
      <c r="G579" s="967"/>
      <c r="H579" s="967"/>
      <c r="I579" s="967"/>
      <c r="J579" s="967"/>
      <c r="K579" s="967"/>
      <c r="L579" s="967"/>
      <c r="M579" s="967"/>
      <c r="N579" s="967"/>
      <c r="O579" s="967"/>
      <c r="P579" s="4290"/>
    </row>
    <row r="580" spans="1:16" ht="22" customHeight="1" thickBot="1" x14ac:dyDescent="0.4">
      <c r="A580" s="5189"/>
      <c r="B580" s="5192"/>
      <c r="C580" s="5196"/>
      <c r="D580" s="848" t="s">
        <v>582</v>
      </c>
      <c r="E580" s="4271" t="s">
        <v>583</v>
      </c>
      <c r="F580" s="848"/>
      <c r="G580" s="848"/>
      <c r="H580" s="848"/>
      <c r="I580" s="848"/>
      <c r="J580" s="848"/>
      <c r="K580" s="848"/>
      <c r="L580" s="848"/>
      <c r="M580" s="848"/>
      <c r="N580" s="848"/>
      <c r="O580" s="848"/>
      <c r="P580" s="4291"/>
    </row>
    <row r="581" spans="1:16" ht="22" customHeight="1" x14ac:dyDescent="0.35">
      <c r="A581" s="5189"/>
      <c r="B581" s="5192"/>
      <c r="C581" s="5197" t="s">
        <v>584</v>
      </c>
      <c r="D581" s="967" t="s">
        <v>578</v>
      </c>
      <c r="E581" s="1133"/>
      <c r="F581" s="968"/>
      <c r="G581" s="968"/>
      <c r="H581" s="968"/>
      <c r="I581" s="968"/>
      <c r="J581" s="968"/>
      <c r="K581" s="968"/>
      <c r="L581" s="968"/>
      <c r="M581" s="968"/>
      <c r="N581" s="968"/>
      <c r="O581" s="968"/>
      <c r="P581" s="4287"/>
    </row>
    <row r="582" spans="1:16" ht="22" customHeight="1" x14ac:dyDescent="0.35">
      <c r="A582" s="5189"/>
      <c r="B582" s="5192"/>
      <c r="C582" s="5195"/>
      <c r="D582" s="967" t="s">
        <v>586</v>
      </c>
      <c r="E582" s="1132"/>
      <c r="F582" s="967"/>
      <c r="G582" s="967"/>
      <c r="H582" s="967"/>
      <c r="I582" s="967"/>
      <c r="J582" s="967"/>
      <c r="K582" s="967"/>
      <c r="L582" s="967"/>
      <c r="M582" s="967"/>
      <c r="N582" s="967"/>
      <c r="O582" s="967"/>
      <c r="P582" s="4290"/>
    </row>
    <row r="583" spans="1:16" ht="22" customHeight="1" thickBot="1" x14ac:dyDescent="0.4">
      <c r="A583" s="5189"/>
      <c r="B583" s="5192"/>
      <c r="C583" s="5196"/>
      <c r="D583" s="848" t="s">
        <v>588</v>
      </c>
      <c r="E583" s="4271" t="s">
        <v>589</v>
      </c>
      <c r="F583" s="848"/>
      <c r="G583" s="848"/>
      <c r="H583" s="848"/>
      <c r="I583" s="848"/>
      <c r="J583" s="848"/>
      <c r="K583" s="848"/>
      <c r="L583" s="848"/>
      <c r="M583" s="848"/>
      <c r="N583" s="848"/>
      <c r="O583" s="848"/>
      <c r="P583" s="4291"/>
    </row>
    <row r="584" spans="1:16" ht="22" customHeight="1" x14ac:dyDescent="0.35">
      <c r="A584" s="5189"/>
      <c r="B584" s="5192"/>
      <c r="C584" s="5197" t="s">
        <v>590</v>
      </c>
      <c r="D584" s="967" t="s">
        <v>578</v>
      </c>
      <c r="E584" s="914" t="s">
        <v>2235</v>
      </c>
      <c r="F584" s="4276"/>
      <c r="G584" s="4277"/>
      <c r="H584" s="4277"/>
      <c r="I584" s="4277"/>
      <c r="J584" s="4277"/>
      <c r="K584" s="4277"/>
      <c r="L584" s="4277"/>
      <c r="M584" s="4277"/>
      <c r="N584" s="4277"/>
      <c r="O584" s="4277"/>
      <c r="P584" s="4293"/>
    </row>
    <row r="585" spans="1:16" ht="22" customHeight="1" x14ac:dyDescent="0.35">
      <c r="A585" s="5189"/>
      <c r="B585" s="5192"/>
      <c r="C585" s="5195"/>
      <c r="D585" s="967" t="s">
        <v>592</v>
      </c>
      <c r="E585" s="4272" t="s">
        <v>491</v>
      </c>
      <c r="F585" s="4278"/>
      <c r="G585" s="967"/>
      <c r="H585" s="967"/>
      <c r="I585" s="967"/>
      <c r="J585" s="967"/>
      <c r="K585" s="967"/>
      <c r="L585" s="967"/>
      <c r="M585" s="967"/>
      <c r="N585" s="967"/>
      <c r="O585" s="967"/>
      <c r="P585" s="4290"/>
    </row>
    <row r="586" spans="1:16" ht="22" customHeight="1" thickBot="1" x14ac:dyDescent="0.4">
      <c r="A586" s="5189"/>
      <c r="B586" s="5193"/>
      <c r="C586" s="5198"/>
      <c r="D586" s="854" t="s">
        <v>590</v>
      </c>
      <c r="E586" s="4273" t="s">
        <v>593</v>
      </c>
      <c r="F586" s="4279"/>
      <c r="G586" s="854"/>
      <c r="H586" s="854"/>
      <c r="I586" s="854"/>
      <c r="J586" s="854"/>
      <c r="K586" s="854"/>
      <c r="L586" s="854"/>
      <c r="M586" s="854"/>
      <c r="N586" s="854"/>
      <c r="O586" s="854"/>
      <c r="P586" s="4292"/>
    </row>
    <row r="587" spans="1:16" ht="22" customHeight="1" thickTop="1" x14ac:dyDescent="0.35">
      <c r="A587" s="5189"/>
      <c r="B587" s="5192" t="s">
        <v>594</v>
      </c>
      <c r="C587" s="5200" t="s">
        <v>595</v>
      </c>
      <c r="D587" s="967" t="s">
        <v>596</v>
      </c>
      <c r="E587" s="4272" t="s">
        <v>520</v>
      </c>
      <c r="F587" s="967"/>
      <c r="G587" s="967"/>
      <c r="H587" s="967"/>
      <c r="I587" s="967"/>
      <c r="J587" s="967"/>
      <c r="K587" s="967"/>
      <c r="L587" s="967"/>
      <c r="M587" s="967"/>
      <c r="N587" s="967"/>
      <c r="O587" s="967"/>
      <c r="P587" s="4290"/>
    </row>
    <row r="588" spans="1:16" ht="22" customHeight="1" x14ac:dyDescent="0.35">
      <c r="A588" s="5189"/>
      <c r="B588" s="5192"/>
      <c r="C588" s="5195"/>
      <c r="D588" s="967" t="s">
        <v>320</v>
      </c>
      <c r="E588" s="4272" t="s">
        <v>50</v>
      </c>
      <c r="F588" s="967"/>
      <c r="G588" s="967"/>
      <c r="H588" s="967"/>
      <c r="I588" s="967"/>
      <c r="J588" s="967"/>
      <c r="K588" s="967"/>
      <c r="L588" s="967"/>
      <c r="M588" s="967"/>
      <c r="N588" s="967"/>
      <c r="O588" s="967"/>
      <c r="P588" s="4290"/>
    </row>
    <row r="589" spans="1:16" ht="22" customHeight="1" thickBot="1" x14ac:dyDescent="0.4">
      <c r="A589" s="5189"/>
      <c r="B589" s="5192"/>
      <c r="C589" s="5196"/>
      <c r="D589" s="848" t="s">
        <v>595</v>
      </c>
      <c r="E589" s="4271" t="s">
        <v>597</v>
      </c>
      <c r="F589" s="848"/>
      <c r="G589" s="848"/>
      <c r="H589" s="848"/>
      <c r="I589" s="848"/>
      <c r="J589" s="848"/>
      <c r="K589" s="848"/>
      <c r="L589" s="848"/>
      <c r="M589" s="848"/>
      <c r="N589" s="848"/>
      <c r="O589" s="848"/>
      <c r="P589" s="4291"/>
    </row>
    <row r="590" spans="1:16" ht="22" customHeight="1" x14ac:dyDescent="0.35">
      <c r="A590" s="5189"/>
      <c r="B590" s="5192"/>
      <c r="C590" s="5197" t="s">
        <v>598</v>
      </c>
      <c r="D590" s="968" t="s">
        <v>599</v>
      </c>
      <c r="E590" s="4268" t="s">
        <v>573</v>
      </c>
      <c r="F590" s="968"/>
      <c r="G590" s="968"/>
      <c r="H590" s="968"/>
      <c r="I590" s="968"/>
      <c r="J590" s="968"/>
      <c r="K590" s="968"/>
      <c r="L590" s="968"/>
      <c r="M590" s="968"/>
      <c r="N590" s="968"/>
      <c r="O590" s="968"/>
      <c r="P590" s="4287"/>
    </row>
    <row r="591" spans="1:16" ht="22" customHeight="1" x14ac:dyDescent="0.35">
      <c r="A591" s="5189"/>
      <c r="B591" s="5192"/>
      <c r="C591" s="5195"/>
      <c r="D591" s="967" t="s">
        <v>320</v>
      </c>
      <c r="E591" s="4272" t="s">
        <v>50</v>
      </c>
      <c r="F591" s="967"/>
      <c r="G591" s="967"/>
      <c r="H591" s="967"/>
      <c r="I591" s="967"/>
      <c r="J591" s="967"/>
      <c r="K591" s="967"/>
      <c r="L591" s="967"/>
      <c r="M591" s="967"/>
      <c r="N591" s="967"/>
      <c r="O591" s="967"/>
      <c r="P591" s="4290"/>
    </row>
    <row r="592" spans="1:16" ht="22" customHeight="1" thickBot="1" x14ac:dyDescent="0.4">
      <c r="A592" s="5189"/>
      <c r="B592" s="5192"/>
      <c r="C592" s="5196"/>
      <c r="D592" s="848" t="s">
        <v>600</v>
      </c>
      <c r="E592" s="4271" t="s">
        <v>601</v>
      </c>
      <c r="F592" s="848"/>
      <c r="G592" s="848"/>
      <c r="H592" s="848"/>
      <c r="I592" s="848"/>
      <c r="J592" s="848"/>
      <c r="K592" s="848"/>
      <c r="L592" s="848"/>
      <c r="M592" s="848"/>
      <c r="N592" s="848"/>
      <c r="O592" s="848"/>
      <c r="P592" s="4291"/>
    </row>
    <row r="593" spans="1:16" ht="22" customHeight="1" x14ac:dyDescent="0.35">
      <c r="A593" s="5189"/>
      <c r="B593" s="5192"/>
      <c r="C593" s="5197" t="s">
        <v>602</v>
      </c>
      <c r="D593" s="968" t="s">
        <v>603</v>
      </c>
      <c r="E593" s="4268" t="s">
        <v>604</v>
      </c>
      <c r="F593" s="968"/>
      <c r="G593" s="968"/>
      <c r="H593" s="968"/>
      <c r="I593" s="968"/>
      <c r="J593" s="968"/>
      <c r="K593" s="968"/>
      <c r="L593" s="968"/>
      <c r="M593" s="968"/>
      <c r="N593" s="968"/>
      <c r="O593" s="968"/>
      <c r="P593" s="4287"/>
    </row>
    <row r="594" spans="1:16" ht="22" customHeight="1" x14ac:dyDescent="0.35">
      <c r="A594" s="5189"/>
      <c r="B594" s="5192"/>
      <c r="C594" s="5195"/>
      <c r="D594" s="967" t="s">
        <v>320</v>
      </c>
      <c r="E594" s="4272" t="s">
        <v>50</v>
      </c>
      <c r="F594" s="967"/>
      <c r="G594" s="967"/>
      <c r="H594" s="967"/>
      <c r="I594" s="967"/>
      <c r="J594" s="967"/>
      <c r="K594" s="967"/>
      <c r="L594" s="967"/>
      <c r="M594" s="967"/>
      <c r="N594" s="967"/>
      <c r="O594" s="967"/>
      <c r="P594" s="4290"/>
    </row>
    <row r="595" spans="1:16" ht="22" customHeight="1" thickBot="1" x14ac:dyDescent="0.4">
      <c r="A595" s="5189"/>
      <c r="B595" s="5192"/>
      <c r="C595" s="5196"/>
      <c r="D595" s="848" t="s">
        <v>605</v>
      </c>
      <c r="E595" s="4271" t="s">
        <v>606</v>
      </c>
      <c r="F595" s="848"/>
      <c r="G595" s="848"/>
      <c r="H595" s="848"/>
      <c r="I595" s="848"/>
      <c r="J595" s="848"/>
      <c r="K595" s="848"/>
      <c r="L595" s="848"/>
      <c r="M595" s="848"/>
      <c r="N595" s="848"/>
      <c r="O595" s="848"/>
      <c r="P595" s="4291"/>
    </row>
    <row r="596" spans="1:16" ht="22" customHeight="1" x14ac:dyDescent="0.35">
      <c r="A596" s="5189"/>
      <c r="B596" s="5192"/>
      <c r="C596" s="5197" t="s">
        <v>607</v>
      </c>
      <c r="D596" s="968" t="s">
        <v>608</v>
      </c>
      <c r="E596" s="4268" t="s">
        <v>609</v>
      </c>
      <c r="F596" s="4276"/>
      <c r="G596" s="4277"/>
      <c r="H596" s="4277"/>
      <c r="I596" s="4277"/>
      <c r="J596" s="4277"/>
      <c r="K596" s="4277"/>
      <c r="L596" s="4277"/>
      <c r="M596" s="4277"/>
      <c r="N596" s="4277"/>
      <c r="O596" s="4277"/>
      <c r="P596" s="4293"/>
    </row>
    <row r="597" spans="1:16" ht="22" customHeight="1" x14ac:dyDescent="0.35">
      <c r="A597" s="5189"/>
      <c r="B597" s="5192"/>
      <c r="C597" s="5195"/>
      <c r="D597" s="967" t="s">
        <v>320</v>
      </c>
      <c r="E597" s="4272" t="s">
        <v>50</v>
      </c>
      <c r="F597" s="4278"/>
      <c r="G597" s="967"/>
      <c r="H597" s="967"/>
      <c r="I597" s="967"/>
      <c r="J597" s="967"/>
      <c r="K597" s="967"/>
      <c r="L597" s="967"/>
      <c r="M597" s="967"/>
      <c r="N597" s="967"/>
      <c r="O597" s="967"/>
      <c r="P597" s="4290"/>
    </row>
    <row r="598" spans="1:16" ht="22" customHeight="1" thickBot="1" x14ac:dyDescent="0.4">
      <c r="A598" s="5189"/>
      <c r="B598" s="5193"/>
      <c r="C598" s="5198"/>
      <c r="D598" s="854" t="s">
        <v>610</v>
      </c>
      <c r="E598" s="4273" t="s">
        <v>611</v>
      </c>
      <c r="F598" s="4279"/>
      <c r="G598" s="854"/>
      <c r="H598" s="854"/>
      <c r="I598" s="854"/>
      <c r="J598" s="854"/>
      <c r="K598" s="854"/>
      <c r="L598" s="854"/>
      <c r="M598" s="854"/>
      <c r="N598" s="854"/>
      <c r="O598" s="854"/>
      <c r="P598" s="4292"/>
    </row>
    <row r="599" spans="1:16" ht="22" customHeight="1" thickTop="1" x14ac:dyDescent="0.35">
      <c r="A599" s="5189"/>
      <c r="B599" s="5199" t="s">
        <v>612</v>
      </c>
      <c r="C599" s="5200" t="s">
        <v>613</v>
      </c>
      <c r="D599" s="968" t="s">
        <v>596</v>
      </c>
      <c r="E599" s="4268" t="s">
        <v>520</v>
      </c>
      <c r="F599" s="967"/>
      <c r="G599" s="967"/>
      <c r="H599" s="967"/>
      <c r="I599" s="967"/>
      <c r="J599" s="967"/>
      <c r="K599" s="967"/>
      <c r="L599" s="967"/>
      <c r="M599" s="967"/>
      <c r="N599" s="967"/>
      <c r="O599" s="967"/>
      <c r="P599" s="4290"/>
    </row>
    <row r="600" spans="1:16" ht="22" customHeight="1" x14ac:dyDescent="0.35">
      <c r="A600" s="5189"/>
      <c r="B600" s="5192"/>
      <c r="C600" s="5195"/>
      <c r="D600" s="967" t="s">
        <v>614</v>
      </c>
      <c r="E600" s="4272" t="s">
        <v>615</v>
      </c>
      <c r="F600" s="967"/>
      <c r="G600" s="967"/>
      <c r="H600" s="967"/>
      <c r="I600" s="967"/>
      <c r="J600" s="967"/>
      <c r="K600" s="967"/>
      <c r="L600" s="967"/>
      <c r="M600" s="967"/>
      <c r="N600" s="967"/>
      <c r="O600" s="967"/>
      <c r="P600" s="4290"/>
    </row>
    <row r="601" spans="1:16" ht="22" customHeight="1" thickBot="1" x14ac:dyDescent="0.4">
      <c r="A601" s="5189"/>
      <c r="B601" s="5192"/>
      <c r="C601" s="5196"/>
      <c r="D601" s="848" t="s">
        <v>613</v>
      </c>
      <c r="E601" s="4271" t="s">
        <v>616</v>
      </c>
      <c r="F601" s="848"/>
      <c r="G601" s="848"/>
      <c r="H601" s="848"/>
      <c r="I601" s="848"/>
      <c r="J601" s="848"/>
      <c r="K601" s="848"/>
      <c r="L601" s="848"/>
      <c r="M601" s="848"/>
      <c r="N601" s="848"/>
      <c r="O601" s="848"/>
      <c r="P601" s="4291"/>
    </row>
    <row r="602" spans="1:16" ht="22" customHeight="1" x14ac:dyDescent="0.35">
      <c r="A602" s="5189"/>
      <c r="B602" s="5192"/>
      <c r="C602" s="5197" t="s">
        <v>617</v>
      </c>
      <c r="D602" s="968" t="s">
        <v>599</v>
      </c>
      <c r="E602" s="4268" t="s">
        <v>573</v>
      </c>
      <c r="F602" s="4276"/>
      <c r="G602" s="4277"/>
      <c r="H602" s="4277"/>
      <c r="I602" s="4277"/>
      <c r="J602" s="4277"/>
      <c r="K602" s="4277"/>
      <c r="L602" s="4277"/>
      <c r="M602" s="4277"/>
      <c r="N602" s="4277"/>
      <c r="O602" s="4277"/>
      <c r="P602" s="4293"/>
    </row>
    <row r="603" spans="1:16" ht="22" customHeight="1" x14ac:dyDescent="0.35">
      <c r="A603" s="5189"/>
      <c r="B603" s="5192"/>
      <c r="C603" s="5195"/>
      <c r="D603" s="967" t="s">
        <v>614</v>
      </c>
      <c r="E603" s="4272" t="s">
        <v>615</v>
      </c>
      <c r="F603" s="4278"/>
      <c r="G603" s="967"/>
      <c r="H603" s="967"/>
      <c r="I603" s="967"/>
      <c r="J603" s="967"/>
      <c r="K603" s="967"/>
      <c r="L603" s="967"/>
      <c r="M603" s="967"/>
      <c r="N603" s="967"/>
      <c r="O603" s="967"/>
      <c r="P603" s="4290"/>
    </row>
    <row r="604" spans="1:16" ht="22" customHeight="1" thickBot="1" x14ac:dyDescent="0.4">
      <c r="A604" s="5189"/>
      <c r="B604" s="5192"/>
      <c r="C604" s="5198"/>
      <c r="D604" s="854" t="s">
        <v>617</v>
      </c>
      <c r="E604" s="4273" t="s">
        <v>618</v>
      </c>
      <c r="F604" s="4279"/>
      <c r="G604" s="854"/>
      <c r="H604" s="854"/>
      <c r="I604" s="854"/>
      <c r="J604" s="854"/>
      <c r="K604" s="854"/>
      <c r="L604" s="854"/>
      <c r="M604" s="854"/>
      <c r="N604" s="854"/>
      <c r="O604" s="854"/>
      <c r="P604" s="4292"/>
    </row>
    <row r="605" spans="1:16" ht="22" customHeight="1" thickTop="1" x14ac:dyDescent="0.35">
      <c r="A605" s="5189"/>
      <c r="B605" s="5192"/>
      <c r="C605" s="5200" t="s">
        <v>619</v>
      </c>
      <c r="D605" s="968" t="s">
        <v>620</v>
      </c>
      <c r="E605" s="4268" t="s">
        <v>621</v>
      </c>
      <c r="F605" s="4276"/>
      <c r="G605" s="4277"/>
      <c r="H605" s="4277"/>
      <c r="I605" s="4277"/>
      <c r="J605" s="4277"/>
      <c r="K605" s="4277"/>
      <c r="L605" s="4277"/>
      <c r="M605" s="4277"/>
      <c r="N605" s="4277"/>
      <c r="O605" s="4277"/>
      <c r="P605" s="4293"/>
    </row>
    <row r="606" spans="1:16" ht="22" customHeight="1" x14ac:dyDescent="0.35">
      <c r="A606" s="5189"/>
      <c r="B606" s="5192"/>
      <c r="C606" s="5195"/>
      <c r="D606" s="967" t="s">
        <v>560</v>
      </c>
      <c r="E606" s="914" t="s">
        <v>622</v>
      </c>
      <c r="F606" s="4278"/>
      <c r="G606" s="967"/>
      <c r="H606" s="967"/>
      <c r="I606" s="967"/>
      <c r="J606" s="967"/>
      <c r="K606" s="967"/>
      <c r="L606" s="967"/>
      <c r="M606" s="967"/>
      <c r="N606" s="967"/>
      <c r="O606" s="967"/>
      <c r="P606" s="4290"/>
    </row>
    <row r="607" spans="1:16" ht="22" customHeight="1" thickBot="1" x14ac:dyDescent="0.4">
      <c r="A607" s="5190"/>
      <c r="B607" s="5193"/>
      <c r="C607" s="5198"/>
      <c r="D607" s="854" t="s">
        <v>619</v>
      </c>
      <c r="E607" s="4273" t="s">
        <v>623</v>
      </c>
      <c r="F607" s="4279"/>
      <c r="G607" s="854"/>
      <c r="H607" s="854"/>
      <c r="I607" s="854"/>
      <c r="J607" s="854"/>
      <c r="K607" s="854"/>
      <c r="L607" s="854"/>
      <c r="M607" s="854"/>
      <c r="N607" s="854"/>
      <c r="O607" s="854"/>
      <c r="P607" s="4292"/>
    </row>
    <row r="608" spans="1:16" ht="22" customHeight="1" thickTop="1" x14ac:dyDescent="0.35">
      <c r="A608" s="867"/>
      <c r="B608" s="69"/>
      <c r="C608" s="71"/>
      <c r="D608" s="1"/>
      <c r="E608" s="1"/>
    </row>
    <row r="609" spans="1:16" ht="22" customHeight="1" x14ac:dyDescent="0.35">
      <c r="A609" s="5188" t="s">
        <v>624</v>
      </c>
      <c r="B609" s="5201"/>
      <c r="C609" s="5194" t="s">
        <v>186</v>
      </c>
      <c r="D609" s="968" t="s">
        <v>567</v>
      </c>
      <c r="E609" s="4268" t="s">
        <v>520</v>
      </c>
      <c r="F609" s="968"/>
      <c r="G609" s="968"/>
      <c r="H609" s="968"/>
      <c r="I609" s="968"/>
      <c r="J609" s="968"/>
      <c r="K609" s="968"/>
      <c r="L609" s="968"/>
      <c r="M609" s="968"/>
      <c r="N609" s="968"/>
      <c r="O609" s="968"/>
      <c r="P609" s="4287"/>
    </row>
    <row r="610" spans="1:16" ht="22" customHeight="1" x14ac:dyDescent="0.35">
      <c r="A610" s="5189"/>
      <c r="B610" s="5202"/>
      <c r="C610" s="5195"/>
      <c r="D610" s="967" t="s">
        <v>634</v>
      </c>
      <c r="E610" s="4272" t="s">
        <v>635</v>
      </c>
      <c r="F610" s="967"/>
      <c r="G610" s="967"/>
      <c r="H610" s="967"/>
      <c r="I610" s="967"/>
      <c r="J610" s="967"/>
      <c r="K610" s="967"/>
      <c r="L610" s="967"/>
      <c r="M610" s="967"/>
      <c r="N610" s="967"/>
      <c r="O610" s="967"/>
      <c r="P610" s="4290"/>
    </row>
    <row r="611" spans="1:16" ht="22" customHeight="1" thickBot="1" x14ac:dyDescent="0.4">
      <c r="A611" s="5189"/>
      <c r="B611" s="5202"/>
      <c r="C611" s="5196"/>
      <c r="D611" s="848" t="s">
        <v>186</v>
      </c>
      <c r="E611" s="4271" t="s">
        <v>185</v>
      </c>
      <c r="F611" s="848"/>
      <c r="G611" s="848"/>
      <c r="H611" s="848"/>
      <c r="I611" s="848"/>
      <c r="J611" s="848"/>
      <c r="K611" s="848"/>
      <c r="L611" s="848"/>
      <c r="M611" s="848"/>
      <c r="N611" s="848"/>
      <c r="O611" s="848"/>
      <c r="P611" s="4291"/>
    </row>
    <row r="612" spans="1:16" ht="22" customHeight="1" x14ac:dyDescent="0.35">
      <c r="A612" s="5189"/>
      <c r="B612" s="5202"/>
      <c r="C612" s="5197" t="s">
        <v>188</v>
      </c>
      <c r="D612" s="968" t="s">
        <v>2002</v>
      </c>
      <c r="E612" s="4268" t="s">
        <v>573</v>
      </c>
      <c r="F612" s="968"/>
      <c r="G612" s="968"/>
      <c r="H612" s="968"/>
      <c r="I612" s="968"/>
      <c r="J612" s="968"/>
      <c r="K612" s="968"/>
      <c r="L612" s="968"/>
      <c r="M612" s="968"/>
      <c r="N612" s="968"/>
      <c r="O612" s="968"/>
      <c r="P612" s="4287"/>
    </row>
    <row r="613" spans="1:16" ht="22" customHeight="1" x14ac:dyDescent="0.35">
      <c r="A613" s="5189"/>
      <c r="B613" s="5202"/>
      <c r="C613" s="5195"/>
      <c r="D613" s="967" t="s">
        <v>634</v>
      </c>
      <c r="E613" s="4272" t="s">
        <v>635</v>
      </c>
      <c r="F613" s="967"/>
      <c r="G613" s="967"/>
      <c r="H613" s="967"/>
      <c r="I613" s="967"/>
      <c r="J613" s="967"/>
      <c r="K613" s="967"/>
      <c r="L613" s="967"/>
      <c r="M613" s="967"/>
      <c r="N613" s="967"/>
      <c r="O613" s="967"/>
      <c r="P613" s="4290"/>
    </row>
    <row r="614" spans="1:16" ht="22" customHeight="1" thickBot="1" x14ac:dyDescent="0.4">
      <c r="A614" s="5189"/>
      <c r="B614" s="5202"/>
      <c r="C614" s="5196"/>
      <c r="D614" s="848" t="s">
        <v>188</v>
      </c>
      <c r="E614" s="4271" t="s">
        <v>187</v>
      </c>
      <c r="F614" s="848"/>
      <c r="G614" s="848"/>
      <c r="H614" s="848"/>
      <c r="I614" s="848"/>
      <c r="J614" s="848"/>
      <c r="K614" s="848"/>
      <c r="L614" s="848"/>
      <c r="M614" s="848"/>
      <c r="N614" s="848"/>
      <c r="O614" s="848"/>
      <c r="P614" s="4291"/>
    </row>
    <row r="615" spans="1:16" ht="22" customHeight="1" x14ac:dyDescent="0.35">
      <c r="A615" s="5189"/>
      <c r="B615" s="5202"/>
      <c r="C615" s="5194" t="s">
        <v>625</v>
      </c>
      <c r="D615" s="968" t="s">
        <v>626</v>
      </c>
      <c r="E615" s="4268" t="s">
        <v>520</v>
      </c>
      <c r="F615" s="968"/>
      <c r="G615" s="968"/>
      <c r="H615" s="968"/>
      <c r="I615" s="968"/>
      <c r="J615" s="968"/>
      <c r="K615" s="968"/>
      <c r="L615" s="968"/>
      <c r="M615" s="968"/>
      <c r="N615" s="968"/>
      <c r="O615" s="968"/>
      <c r="P615" s="4287"/>
    </row>
    <row r="616" spans="1:16" ht="22" customHeight="1" x14ac:dyDescent="0.35">
      <c r="A616" s="5189"/>
      <c r="B616" s="5202"/>
      <c r="C616" s="5195"/>
      <c r="D616" s="967" t="s">
        <v>627</v>
      </c>
      <c r="E616" s="914" t="s">
        <v>628</v>
      </c>
      <c r="F616" s="967"/>
      <c r="G616" s="967"/>
      <c r="H616" s="967"/>
      <c r="I616" s="967"/>
      <c r="J616" s="967"/>
      <c r="K616" s="967"/>
      <c r="L616" s="967"/>
      <c r="M616" s="967"/>
      <c r="N616" s="967"/>
      <c r="O616" s="967"/>
      <c r="P616" s="4290"/>
    </row>
    <row r="617" spans="1:16" ht="22" customHeight="1" thickBot="1" x14ac:dyDescent="0.4">
      <c r="A617" s="5189"/>
      <c r="B617" s="5202"/>
      <c r="C617" s="5196"/>
      <c r="D617" s="848" t="s">
        <v>629</v>
      </c>
      <c r="E617" s="4271" t="s">
        <v>630</v>
      </c>
      <c r="F617" s="848"/>
      <c r="G617" s="848"/>
      <c r="H617" s="848"/>
      <c r="I617" s="848"/>
      <c r="J617" s="848"/>
      <c r="K617" s="848"/>
      <c r="L617" s="848"/>
      <c r="M617" s="848"/>
      <c r="N617" s="848"/>
      <c r="O617" s="848"/>
      <c r="P617" s="4291"/>
    </row>
    <row r="618" spans="1:16" ht="22" customHeight="1" x14ac:dyDescent="0.35">
      <c r="A618" s="5189"/>
      <c r="B618" s="5202"/>
      <c r="C618" s="5197" t="s">
        <v>631</v>
      </c>
      <c r="D618" s="968" t="s">
        <v>632</v>
      </c>
      <c r="E618" s="4282">
        <v>176</v>
      </c>
      <c r="F618" s="968"/>
      <c r="G618" s="968"/>
      <c r="H618" s="968"/>
      <c r="I618" s="968"/>
      <c r="J618" s="968"/>
      <c r="K618" s="968"/>
      <c r="L618" s="968"/>
      <c r="M618" s="968"/>
      <c r="N618" s="968"/>
      <c r="O618" s="968"/>
      <c r="P618" s="4287"/>
    </row>
    <row r="619" spans="1:16" ht="22" customHeight="1" x14ac:dyDescent="0.35">
      <c r="A619" s="5189"/>
      <c r="B619" s="5202"/>
      <c r="C619" s="5195"/>
      <c r="D619" s="967" t="s">
        <v>634</v>
      </c>
      <c r="E619" s="4283" t="s">
        <v>635</v>
      </c>
      <c r="F619" s="967"/>
      <c r="G619" s="967"/>
      <c r="H619" s="967"/>
      <c r="I619" s="967"/>
      <c r="J619" s="967"/>
      <c r="K619" s="967"/>
      <c r="L619" s="967"/>
      <c r="M619" s="967"/>
      <c r="N619" s="967"/>
      <c r="O619" s="967"/>
      <c r="P619" s="4290"/>
    </row>
    <row r="620" spans="1:16" ht="22" customHeight="1" thickBot="1" x14ac:dyDescent="0.4">
      <c r="A620" s="5189"/>
      <c r="B620" s="5202"/>
      <c r="C620" s="5196"/>
      <c r="D620" s="848" t="s">
        <v>636</v>
      </c>
      <c r="E620" s="4271" t="s">
        <v>637</v>
      </c>
      <c r="F620" s="848"/>
      <c r="G620" s="848"/>
      <c r="H620" s="848"/>
      <c r="I620" s="848"/>
      <c r="J620" s="848"/>
      <c r="K620" s="848"/>
      <c r="L620" s="848"/>
      <c r="M620" s="848"/>
      <c r="N620" s="848"/>
      <c r="O620" s="848"/>
      <c r="P620" s="4291"/>
    </row>
    <row r="621" spans="1:16" ht="22" customHeight="1" x14ac:dyDescent="0.35">
      <c r="A621" s="5189"/>
      <c r="B621" s="5202"/>
      <c r="C621" s="5197" t="s">
        <v>638</v>
      </c>
      <c r="D621" s="968" t="s">
        <v>639</v>
      </c>
      <c r="E621" s="4282">
        <v>176</v>
      </c>
      <c r="F621" s="968"/>
      <c r="G621" s="968"/>
      <c r="H621" s="968"/>
      <c r="I621" s="968"/>
      <c r="J621" s="968"/>
      <c r="K621" s="968"/>
      <c r="L621" s="968"/>
      <c r="M621" s="968"/>
      <c r="N621" s="968"/>
      <c r="O621" s="968"/>
      <c r="P621" s="4287"/>
    </row>
    <row r="622" spans="1:16" ht="22" customHeight="1" x14ac:dyDescent="0.35">
      <c r="A622" s="5189"/>
      <c r="B622" s="5202"/>
      <c r="C622" s="5195"/>
      <c r="D622" s="967" t="s">
        <v>640</v>
      </c>
      <c r="E622" s="4272" t="s">
        <v>474</v>
      </c>
      <c r="F622" s="967"/>
      <c r="G622" s="967"/>
      <c r="H622" s="967"/>
      <c r="I622" s="967"/>
      <c r="J622" s="967"/>
      <c r="K622" s="967"/>
      <c r="L622" s="967"/>
      <c r="M622" s="967"/>
      <c r="N622" s="967"/>
      <c r="O622" s="967"/>
      <c r="P622" s="4290"/>
    </row>
    <row r="623" spans="1:16" ht="22" customHeight="1" thickBot="1" x14ac:dyDescent="0.4">
      <c r="A623" s="5189"/>
      <c r="B623" s="5202"/>
      <c r="C623" s="5196"/>
      <c r="D623" s="848" t="s">
        <v>642</v>
      </c>
      <c r="E623" s="4271" t="s">
        <v>643</v>
      </c>
      <c r="F623" s="848"/>
      <c r="G623" s="848"/>
      <c r="H623" s="848"/>
      <c r="I623" s="848"/>
      <c r="J623" s="848"/>
      <c r="K623" s="848"/>
      <c r="L623" s="848"/>
      <c r="M623" s="848"/>
      <c r="N623" s="848"/>
      <c r="O623" s="848"/>
      <c r="P623" s="4291"/>
    </row>
    <row r="624" spans="1:16" ht="22" customHeight="1" x14ac:dyDescent="0.35">
      <c r="A624" s="5189"/>
      <c r="B624" s="5202"/>
      <c r="C624" s="5197" t="s">
        <v>644</v>
      </c>
      <c r="D624" s="967" t="s">
        <v>634</v>
      </c>
      <c r="E624" s="4272" t="s">
        <v>645</v>
      </c>
      <c r="F624" s="968"/>
      <c r="G624" s="968"/>
      <c r="H624" s="968"/>
      <c r="I624" s="968"/>
      <c r="J624" s="968"/>
      <c r="K624" s="968"/>
      <c r="L624" s="968"/>
      <c r="M624" s="968"/>
      <c r="N624" s="968"/>
      <c r="O624" s="968"/>
      <c r="P624" s="4287"/>
    </row>
    <row r="625" spans="1:16" ht="22" customHeight="1" x14ac:dyDescent="0.35">
      <c r="A625" s="5189"/>
      <c r="B625" s="5202"/>
      <c r="C625" s="5195"/>
      <c r="D625" s="967" t="s">
        <v>646</v>
      </c>
      <c r="E625" s="4272" t="s">
        <v>474</v>
      </c>
      <c r="F625" s="967"/>
      <c r="G625" s="967"/>
      <c r="H625" s="967"/>
      <c r="I625" s="967"/>
      <c r="J625" s="967"/>
      <c r="K625" s="967"/>
      <c r="L625" s="967"/>
      <c r="M625" s="967"/>
      <c r="N625" s="967"/>
      <c r="O625" s="967"/>
      <c r="P625" s="4290"/>
    </row>
    <row r="626" spans="1:16" ht="22" customHeight="1" thickBot="1" x14ac:dyDescent="0.4">
      <c r="A626" s="5189"/>
      <c r="B626" s="5202"/>
      <c r="C626" s="5196"/>
      <c r="D626" s="848" t="s">
        <v>647</v>
      </c>
      <c r="E626" s="4271" t="s">
        <v>648</v>
      </c>
      <c r="F626" s="848"/>
      <c r="G626" s="848"/>
      <c r="H626" s="848"/>
      <c r="I626" s="848"/>
      <c r="J626" s="848"/>
      <c r="K626" s="848"/>
      <c r="L626" s="848"/>
      <c r="M626" s="848"/>
      <c r="N626" s="848"/>
      <c r="O626" s="848"/>
      <c r="P626" s="4291"/>
    </row>
    <row r="627" spans="1:16" ht="22" customHeight="1" x14ac:dyDescent="0.35">
      <c r="A627" s="5189"/>
      <c r="B627" s="5202"/>
      <c r="C627" s="5197" t="s">
        <v>649</v>
      </c>
      <c r="D627" s="968" t="s">
        <v>634</v>
      </c>
      <c r="E627" s="4268" t="s">
        <v>635</v>
      </c>
      <c r="F627" s="968"/>
      <c r="G627" s="968"/>
      <c r="H627" s="968"/>
      <c r="I627" s="968"/>
      <c r="J627" s="968"/>
      <c r="K627" s="968"/>
      <c r="L627" s="968"/>
      <c r="M627" s="968"/>
      <c r="N627" s="968"/>
      <c r="O627" s="968"/>
      <c r="P627" s="4287"/>
    </row>
    <row r="628" spans="1:16" ht="22" customHeight="1" x14ac:dyDescent="0.35">
      <c r="A628" s="5189"/>
      <c r="B628" s="5202"/>
      <c r="C628" s="5195"/>
      <c r="D628" s="967" t="s">
        <v>650</v>
      </c>
      <c r="E628" s="4272" t="s">
        <v>651</v>
      </c>
      <c r="F628" s="967"/>
      <c r="G628" s="967"/>
      <c r="H628" s="967"/>
      <c r="I628" s="967"/>
      <c r="J628" s="967"/>
      <c r="K628" s="967"/>
      <c r="L628" s="967"/>
      <c r="M628" s="967"/>
      <c r="N628" s="967"/>
      <c r="O628" s="967"/>
      <c r="P628" s="4290"/>
    </row>
    <row r="629" spans="1:16" ht="22" customHeight="1" thickBot="1" x14ac:dyDescent="0.4">
      <c r="A629" s="5189"/>
      <c r="B629" s="5202"/>
      <c r="C629" s="5196"/>
      <c r="D629" s="848" t="s">
        <v>652</v>
      </c>
      <c r="E629" s="4271" t="s">
        <v>653</v>
      </c>
      <c r="F629" s="848"/>
      <c r="G629" s="848"/>
      <c r="H629" s="848"/>
      <c r="I629" s="848"/>
      <c r="J629" s="848"/>
      <c r="K629" s="848"/>
      <c r="L629" s="848"/>
      <c r="M629" s="848"/>
      <c r="N629" s="848"/>
      <c r="O629" s="848"/>
      <c r="P629" s="4291"/>
    </row>
    <row r="630" spans="1:16" ht="22" customHeight="1" x14ac:dyDescent="0.35">
      <c r="A630" s="5189"/>
      <c r="B630" s="5202"/>
      <c r="C630" s="5197" t="s">
        <v>654</v>
      </c>
      <c r="D630" s="968" t="s">
        <v>655</v>
      </c>
      <c r="E630" s="4284" t="s">
        <v>2236</v>
      </c>
      <c r="F630" s="968"/>
      <c r="G630" s="968"/>
      <c r="H630" s="968"/>
      <c r="I630" s="968"/>
      <c r="J630" s="968"/>
      <c r="K630" s="968"/>
      <c r="L630" s="968"/>
      <c r="M630" s="968"/>
      <c r="N630" s="968"/>
      <c r="O630" s="968"/>
      <c r="P630" s="4287"/>
    </row>
    <row r="631" spans="1:16" ht="22" customHeight="1" x14ac:dyDescent="0.35">
      <c r="A631" s="5189"/>
      <c r="B631" s="5202"/>
      <c r="C631" s="5195"/>
      <c r="D631" s="967" t="s">
        <v>657</v>
      </c>
      <c r="E631" s="4285" t="s">
        <v>2233</v>
      </c>
      <c r="F631" s="967"/>
      <c r="G631" s="967"/>
      <c r="H631" s="967"/>
      <c r="I631" s="967"/>
      <c r="J631" s="967"/>
      <c r="K631" s="967"/>
      <c r="L631" s="967"/>
      <c r="M631" s="967"/>
      <c r="N631" s="967"/>
      <c r="O631" s="967"/>
      <c r="P631" s="4290"/>
    </row>
    <row r="632" spans="1:16" ht="22" customHeight="1" thickBot="1" x14ac:dyDescent="0.4">
      <c r="A632" s="5189"/>
      <c r="B632" s="5202"/>
      <c r="C632" s="5196"/>
      <c r="D632" s="848" t="s">
        <v>659</v>
      </c>
      <c r="E632" s="4271" t="s">
        <v>660</v>
      </c>
      <c r="F632" s="848"/>
      <c r="G632" s="848"/>
      <c r="H632" s="848"/>
      <c r="I632" s="848"/>
      <c r="J632" s="848"/>
      <c r="K632" s="848"/>
      <c r="L632" s="848"/>
      <c r="M632" s="848"/>
      <c r="N632" s="848"/>
      <c r="O632" s="848"/>
      <c r="P632" s="4291"/>
    </row>
    <row r="633" spans="1:16" ht="22" customHeight="1" x14ac:dyDescent="0.35">
      <c r="A633" s="5189"/>
      <c r="B633" s="5202"/>
      <c r="C633" s="5197" t="s">
        <v>661</v>
      </c>
      <c r="D633" s="967" t="s">
        <v>662</v>
      </c>
      <c r="E633" s="914" t="s">
        <v>663</v>
      </c>
      <c r="F633" s="968"/>
      <c r="G633" s="968"/>
      <c r="H633" s="968"/>
      <c r="I633" s="968"/>
      <c r="J633" s="968"/>
      <c r="K633" s="968"/>
      <c r="L633" s="968"/>
      <c r="M633" s="968"/>
      <c r="N633" s="968"/>
      <c r="O633" s="968"/>
      <c r="P633" s="4287"/>
    </row>
    <row r="634" spans="1:16" ht="22" customHeight="1" x14ac:dyDescent="0.35">
      <c r="A634" s="5189"/>
      <c r="B634" s="5202"/>
      <c r="C634" s="5195"/>
      <c r="D634" s="967" t="s">
        <v>532</v>
      </c>
      <c r="E634" s="4272" t="s">
        <v>432</v>
      </c>
      <c r="F634" s="967"/>
      <c r="G634" s="967"/>
      <c r="H634" s="967"/>
      <c r="I634" s="967"/>
      <c r="J634" s="967"/>
      <c r="K634" s="967"/>
      <c r="L634" s="967"/>
      <c r="M634" s="967"/>
      <c r="N634" s="967"/>
      <c r="O634" s="967"/>
      <c r="P634" s="4290"/>
    </row>
    <row r="635" spans="1:16" ht="22" customHeight="1" thickBot="1" x14ac:dyDescent="0.4">
      <c r="A635" s="5190"/>
      <c r="B635" s="5203"/>
      <c r="C635" s="5198"/>
      <c r="D635" s="854" t="s">
        <v>661</v>
      </c>
      <c r="E635" s="4273" t="s">
        <v>664</v>
      </c>
      <c r="F635" s="854"/>
      <c r="G635" s="854"/>
      <c r="H635" s="854"/>
      <c r="I635" s="854"/>
      <c r="J635" s="854"/>
      <c r="K635" s="854"/>
      <c r="L635" s="854"/>
      <c r="M635" s="854"/>
      <c r="N635" s="854"/>
      <c r="O635" s="854"/>
      <c r="P635" s="4292"/>
    </row>
    <row r="636" spans="1:16" ht="22" customHeight="1" thickTop="1" x14ac:dyDescent="0.35"/>
  </sheetData>
  <protectedRanges>
    <protectedRange sqref="G11:K60" name="Plage1"/>
    <protectedRange sqref="G61:K83" name="Plage1_1"/>
    <protectedRange sqref="G84:K171" name="Plage1_2"/>
    <protectedRange sqref="G172:K257" name="Plage2"/>
    <protectedRange sqref="G355:K430" name="Plage1_3"/>
    <protectedRange sqref="G431:K465" name="Plage1_4"/>
  </protectedRanges>
  <mergeCells count="228">
    <mergeCell ref="B609:B635"/>
    <mergeCell ref="C609:C611"/>
    <mergeCell ref="C612:C614"/>
    <mergeCell ref="A472:A495"/>
    <mergeCell ref="B472:B495"/>
    <mergeCell ref="C472:C474"/>
    <mergeCell ref="C475:C477"/>
    <mergeCell ref="C478:C480"/>
    <mergeCell ref="C481:C483"/>
    <mergeCell ref="C484:C486"/>
    <mergeCell ref="C487:C489"/>
    <mergeCell ref="C490:C492"/>
    <mergeCell ref="C493:C495"/>
    <mergeCell ref="C615:C617"/>
    <mergeCell ref="C618:C620"/>
    <mergeCell ref="C621:C623"/>
    <mergeCell ref="C624:C626"/>
    <mergeCell ref="C627:C629"/>
    <mergeCell ref="C630:C632"/>
    <mergeCell ref="C633:C635"/>
    <mergeCell ref="A609:A635"/>
    <mergeCell ref="C590:C592"/>
    <mergeCell ref="C593:C595"/>
    <mergeCell ref="C596:C598"/>
    <mergeCell ref="B599:B607"/>
    <mergeCell ref="C599:C601"/>
    <mergeCell ref="C602:C604"/>
    <mergeCell ref="C605:C607"/>
    <mergeCell ref="A572:A607"/>
    <mergeCell ref="B572:B577"/>
    <mergeCell ref="C572:C574"/>
    <mergeCell ref="C575:C577"/>
    <mergeCell ref="B578:B586"/>
    <mergeCell ref="C578:C580"/>
    <mergeCell ref="C581:C583"/>
    <mergeCell ref="C584:C586"/>
    <mergeCell ref="B587:B598"/>
    <mergeCell ref="C587:C589"/>
    <mergeCell ref="A556:A570"/>
    <mergeCell ref="B556:B561"/>
    <mergeCell ref="C556:C558"/>
    <mergeCell ref="C559:C561"/>
    <mergeCell ref="B562:B570"/>
    <mergeCell ref="C562:C564"/>
    <mergeCell ref="C565:C567"/>
    <mergeCell ref="C568:C570"/>
    <mergeCell ref="A540:A554"/>
    <mergeCell ref="B540:B554"/>
    <mergeCell ref="C540:C542"/>
    <mergeCell ref="C543:C545"/>
    <mergeCell ref="C546:C548"/>
    <mergeCell ref="C549:C551"/>
    <mergeCell ref="C552:C554"/>
    <mergeCell ref="A497:A538"/>
    <mergeCell ref="B497:B514"/>
    <mergeCell ref="C497:C499"/>
    <mergeCell ref="C500:C502"/>
    <mergeCell ref="C503:C505"/>
    <mergeCell ref="C506:C508"/>
    <mergeCell ref="C509:C511"/>
    <mergeCell ref="C512:C514"/>
    <mergeCell ref="B515:B517"/>
    <mergeCell ref="C515:C517"/>
    <mergeCell ref="B518:B526"/>
    <mergeCell ref="C518:C520"/>
    <mergeCell ref="C521:C523"/>
    <mergeCell ref="C524:C526"/>
    <mergeCell ref="B527:B538"/>
    <mergeCell ref="C527:C529"/>
    <mergeCell ref="C530:C532"/>
    <mergeCell ref="C533:C535"/>
    <mergeCell ref="C536:C538"/>
    <mergeCell ref="D463:D464"/>
    <mergeCell ref="L1:P1"/>
    <mergeCell ref="A11:A60"/>
    <mergeCell ref="C387:C390"/>
    <mergeCell ref="C254:C257"/>
    <mergeCell ref="C217:C221"/>
    <mergeCell ref="C212:C216"/>
    <mergeCell ref="C367:C370"/>
    <mergeCell ref="D367:D370"/>
    <mergeCell ref="I409:I412"/>
    <mergeCell ref="B413:B419"/>
    <mergeCell ref="B420:B430"/>
    <mergeCell ref="A431:A465"/>
    <mergeCell ref="B431:C434"/>
    <mergeCell ref="B435:B465"/>
    <mergeCell ref="C435:C439"/>
    <mergeCell ref="C440:C446"/>
    <mergeCell ref="C447:C456"/>
    <mergeCell ref="C459:C465"/>
    <mergeCell ref="C407:D408"/>
    <mergeCell ref="C409:C412"/>
    <mergeCell ref="D409:D412"/>
    <mergeCell ref="E409:E412"/>
    <mergeCell ref="F409:F412"/>
    <mergeCell ref="H409:H412"/>
    <mergeCell ref="C391:C406"/>
    <mergeCell ref="D391:D392"/>
    <mergeCell ref="D393:D394"/>
    <mergeCell ref="D395:D396"/>
    <mergeCell ref="D397:D398"/>
    <mergeCell ref="D399:D400"/>
    <mergeCell ref="D401:D402"/>
    <mergeCell ref="D403:D404"/>
    <mergeCell ref="D405:D406"/>
    <mergeCell ref="C371:C386"/>
    <mergeCell ref="D371:D374"/>
    <mergeCell ref="D375:D378"/>
    <mergeCell ref="D379:D382"/>
    <mergeCell ref="D383:D386"/>
    <mergeCell ref="D338:D345"/>
    <mergeCell ref="D347:D350"/>
    <mergeCell ref="D351:D354"/>
    <mergeCell ref="A355:A430"/>
    <mergeCell ref="B355:B412"/>
    <mergeCell ref="C355:C366"/>
    <mergeCell ref="D355:D358"/>
    <mergeCell ref="D359:D362"/>
    <mergeCell ref="D363:D366"/>
    <mergeCell ref="B258:B354"/>
    <mergeCell ref="C258:C354"/>
    <mergeCell ref="D207:D211"/>
    <mergeCell ref="D290:D297"/>
    <mergeCell ref="D298:D305"/>
    <mergeCell ref="D306:D313"/>
    <mergeCell ref="D314:D321"/>
    <mergeCell ref="D322:D329"/>
    <mergeCell ref="D330:D337"/>
    <mergeCell ref="D242:D245"/>
    <mergeCell ref="D246:D249"/>
    <mergeCell ref="D250:D253"/>
    <mergeCell ref="D258:D265"/>
    <mergeCell ref="D266:D273"/>
    <mergeCell ref="D274:D281"/>
    <mergeCell ref="D282:D289"/>
    <mergeCell ref="B168:C169"/>
    <mergeCell ref="B170:C171"/>
    <mergeCell ref="D170:D171"/>
    <mergeCell ref="A172:A354"/>
    <mergeCell ref="B172:B221"/>
    <mergeCell ref="C172:C181"/>
    <mergeCell ref="D172:D176"/>
    <mergeCell ref="D177:D181"/>
    <mergeCell ref="C182:C211"/>
    <mergeCell ref="A129:A170"/>
    <mergeCell ref="B166:C167"/>
    <mergeCell ref="B222:B257"/>
    <mergeCell ref="C222:C229"/>
    <mergeCell ref="D222:D225"/>
    <mergeCell ref="D226:D229"/>
    <mergeCell ref="C230:C253"/>
    <mergeCell ref="D230:D233"/>
    <mergeCell ref="D234:D237"/>
    <mergeCell ref="D238:D241"/>
    <mergeCell ref="D182:D186"/>
    <mergeCell ref="D187:D191"/>
    <mergeCell ref="D192:D196"/>
    <mergeCell ref="D197:D201"/>
    <mergeCell ref="D202:D206"/>
    <mergeCell ref="B142:B165"/>
    <mergeCell ref="C142:C155"/>
    <mergeCell ref="C156:C165"/>
    <mergeCell ref="B122:B126"/>
    <mergeCell ref="C123:C125"/>
    <mergeCell ref="B127:C127"/>
    <mergeCell ref="B129:B130"/>
    <mergeCell ref="C129:C130"/>
    <mergeCell ref="D166:D167"/>
    <mergeCell ref="A84:A128"/>
    <mergeCell ref="B85:B117"/>
    <mergeCell ref="C85:C98"/>
    <mergeCell ref="C99:C116"/>
    <mergeCell ref="B118:B120"/>
    <mergeCell ref="B121:C121"/>
    <mergeCell ref="D129:D130"/>
    <mergeCell ref="B131:B141"/>
    <mergeCell ref="C131:C141"/>
    <mergeCell ref="A61:A83"/>
    <mergeCell ref="B61:B71"/>
    <mergeCell ref="C61:C71"/>
    <mergeCell ref="B72:C72"/>
    <mergeCell ref="B73:B78"/>
    <mergeCell ref="C73:C78"/>
    <mergeCell ref="B80:B81"/>
    <mergeCell ref="C80:C81"/>
    <mergeCell ref="D82:E82"/>
    <mergeCell ref="B47:B52"/>
    <mergeCell ref="C47:C49"/>
    <mergeCell ref="D47:D49"/>
    <mergeCell ref="C50:C52"/>
    <mergeCell ref="D50:D52"/>
    <mergeCell ref="B53:B55"/>
    <mergeCell ref="C53:C55"/>
    <mergeCell ref="D53:D55"/>
    <mergeCell ref="B56:B60"/>
    <mergeCell ref="C56:C60"/>
    <mergeCell ref="B26:B46"/>
    <mergeCell ref="C26:C31"/>
    <mergeCell ref="D26:D28"/>
    <mergeCell ref="D29:D31"/>
    <mergeCell ref="C32:C34"/>
    <mergeCell ref="D32:D34"/>
    <mergeCell ref="C35:C40"/>
    <mergeCell ref="D35:D37"/>
    <mergeCell ref="D38:D40"/>
    <mergeCell ref="C41:C43"/>
    <mergeCell ref="D41:D43"/>
    <mergeCell ref="C44:C46"/>
    <mergeCell ref="D44:D46"/>
    <mergeCell ref="G1:H1"/>
    <mergeCell ref="I1:J1"/>
    <mergeCell ref="K1:K2"/>
    <mergeCell ref="A3:A10"/>
    <mergeCell ref="B3:B5"/>
    <mergeCell ref="B6:B10"/>
    <mergeCell ref="A1:C1"/>
    <mergeCell ref="D1:F1"/>
    <mergeCell ref="D23:D25"/>
    <mergeCell ref="B11:B25"/>
    <mergeCell ref="C11:C16"/>
    <mergeCell ref="D11:D13"/>
    <mergeCell ref="D14:D16"/>
    <mergeCell ref="C17:C19"/>
    <mergeCell ref="D17:D19"/>
    <mergeCell ref="C20:C22"/>
    <mergeCell ref="D20:D22"/>
    <mergeCell ref="C23:C2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75B50-3DFD-44F4-B437-39FBF600618E}">
  <sheetPr>
    <tabColor rgb="FFFFFF00"/>
  </sheetPr>
  <dimension ref="A1:N30"/>
  <sheetViews>
    <sheetView zoomScaleNormal="100" workbookViewId="0">
      <pane xSplit="4" ySplit="3" topLeftCell="G4" activePane="bottomRight" state="frozen"/>
      <selection activeCell="D22" sqref="D22"/>
      <selection pane="topRight" activeCell="D22" sqref="D22"/>
      <selection pane="bottomLeft" activeCell="D22" sqref="D22"/>
      <selection pane="bottomRight" activeCell="D22" sqref="D22"/>
    </sheetView>
  </sheetViews>
  <sheetFormatPr baseColWidth="10" defaultColWidth="0" defaultRowHeight="10.5" outlineLevelCol="1" x14ac:dyDescent="0.25"/>
  <cols>
    <col min="1" max="3" width="16.7265625" style="51" customWidth="1"/>
    <col min="4" max="4" width="60.7265625" style="51" customWidth="1"/>
    <col min="5" max="6" width="10.7265625" style="51" customWidth="1" outlineLevel="1"/>
    <col min="7" max="7" width="90.7265625" style="51" customWidth="1" outlineLevel="1"/>
    <col min="8" max="8" width="2.7265625" style="51" customWidth="1"/>
    <col min="9" max="12" width="6.54296875" style="51" customWidth="1"/>
    <col min="13" max="13" width="2.7265625" style="51" customWidth="1"/>
    <col min="14" max="14" width="24.54296875" style="51" customWidth="1"/>
    <col min="15" max="16" width="1.54296875" style="51" customWidth="1"/>
    <col min="17" max="16384" width="0" style="51" hidden="1"/>
  </cols>
  <sheetData>
    <row r="1" spans="1:14" s="4393" customFormat="1" ht="18" customHeight="1" x14ac:dyDescent="0.35">
      <c r="A1" s="4932" t="s">
        <v>2743</v>
      </c>
      <c r="B1" s="4933"/>
      <c r="C1" s="4933"/>
      <c r="D1" s="4933"/>
      <c r="E1" s="4933"/>
      <c r="F1" s="4933"/>
      <c r="G1" s="4934"/>
      <c r="H1" s="4405"/>
      <c r="I1" s="373"/>
      <c r="J1" s="334"/>
      <c r="K1" s="334"/>
      <c r="L1" s="335"/>
      <c r="M1" s="4406"/>
      <c r="N1" s="379"/>
    </row>
    <row r="2" spans="1:14" s="4332" customFormat="1" ht="18" customHeight="1" thickBot="1" x14ac:dyDescent="0.4">
      <c r="A2" s="370" t="s">
        <v>1</v>
      </c>
      <c r="B2" s="371" t="s">
        <v>2</v>
      </c>
      <c r="C2" s="371" t="s">
        <v>3</v>
      </c>
      <c r="D2" s="423" t="s">
        <v>4</v>
      </c>
      <c r="E2" s="4460" t="s">
        <v>5</v>
      </c>
      <c r="F2" s="4465" t="s">
        <v>6</v>
      </c>
      <c r="G2" s="380" t="s">
        <v>7</v>
      </c>
      <c r="H2" s="1230"/>
      <c r="I2" s="601" t="s">
        <v>8</v>
      </c>
      <c r="J2" s="601" t="s">
        <v>9</v>
      </c>
      <c r="K2" s="601" t="s">
        <v>10</v>
      </c>
      <c r="L2" s="602" t="s">
        <v>11</v>
      </c>
      <c r="M2" s="1158"/>
      <c r="N2" s="380" t="s">
        <v>12</v>
      </c>
    </row>
    <row r="3" spans="1:14" s="1" customFormat="1" ht="15" customHeight="1" thickTop="1" x14ac:dyDescent="0.35">
      <c r="A3" s="69"/>
      <c r="B3" s="69"/>
      <c r="C3" s="69"/>
      <c r="E3" s="42"/>
      <c r="H3" s="44"/>
      <c r="M3" s="44"/>
    </row>
    <row r="4" spans="1:14" s="1" customFormat="1" ht="18" customHeight="1" x14ac:dyDescent="0.35">
      <c r="A4" s="4935" t="s">
        <v>13</v>
      </c>
      <c r="B4" s="4938"/>
      <c r="C4" s="4938" t="s">
        <v>14</v>
      </c>
      <c r="D4" s="4451" t="s">
        <v>15</v>
      </c>
      <c r="E4" s="4395"/>
      <c r="F4" s="4443" t="s">
        <v>16</v>
      </c>
      <c r="G4" s="1250" t="str">
        <f>BNC_ANA!G7</f>
        <v>AD</v>
      </c>
      <c r="I4" s="4411"/>
      <c r="J4" s="4410"/>
      <c r="K4" s="4410"/>
      <c r="L4" s="4379"/>
      <c r="N4" s="4412"/>
    </row>
    <row r="5" spans="1:14" s="1" customFormat="1" ht="18" customHeight="1" x14ac:dyDescent="0.35">
      <c r="A5" s="4936"/>
      <c r="B5" s="4939"/>
      <c r="C5" s="4939"/>
      <c r="D5" s="4451" t="s">
        <v>248</v>
      </c>
      <c r="E5" s="4395"/>
      <c r="F5" s="4443"/>
      <c r="G5" s="1250" t="s">
        <v>2744</v>
      </c>
      <c r="I5" s="4411"/>
      <c r="J5" s="4410"/>
      <c r="K5" s="4410"/>
      <c r="L5" s="4379"/>
      <c r="N5" s="4412"/>
    </row>
    <row r="6" spans="1:14" s="1" customFormat="1" ht="18" customHeight="1" x14ac:dyDescent="0.35">
      <c r="A6" s="4936"/>
      <c r="B6" s="4939"/>
      <c r="C6" s="4939"/>
      <c r="D6" s="4451" t="s">
        <v>2745</v>
      </c>
      <c r="E6" s="4461"/>
      <c r="F6" s="4443" t="s">
        <v>16</v>
      </c>
      <c r="G6" s="1250" t="str">
        <f>BNC_ANA!G20</f>
        <v>(((AD - BA) - (BF + BG + (BH - BH2) + BJ + BM))  -  (BB + BC + BH2 + BD + JY + BS)) + AE - BN</v>
      </c>
      <c r="I6" s="4345"/>
      <c r="J6" s="4344"/>
      <c r="K6" s="4344"/>
      <c r="L6" s="4346"/>
      <c r="N6" s="4347"/>
    </row>
    <row r="7" spans="1:14" s="1" customFormat="1" ht="18" customHeight="1" thickBot="1" x14ac:dyDescent="0.4">
      <c r="A7" s="4936"/>
      <c r="B7" s="4939"/>
      <c r="C7" s="4939"/>
      <c r="D7" s="4452" t="s">
        <v>27</v>
      </c>
      <c r="E7" s="4462"/>
      <c r="F7" s="4444" t="s">
        <v>16</v>
      </c>
      <c r="G7" s="4433" t="s">
        <v>2746</v>
      </c>
      <c r="I7" s="4361"/>
      <c r="J7" s="4360"/>
      <c r="K7" s="4360"/>
      <c r="L7" s="4362"/>
      <c r="N7" s="4363"/>
    </row>
    <row r="8" spans="1:14" s="1" customFormat="1" ht="18" customHeight="1" x14ac:dyDescent="0.35">
      <c r="A8" s="4936"/>
      <c r="B8" s="4939"/>
      <c r="C8" s="4939"/>
      <c r="D8" s="4453" t="s">
        <v>2747</v>
      </c>
      <c r="E8" s="4398"/>
      <c r="F8" s="4445" t="s">
        <v>21</v>
      </c>
      <c r="G8" s="1253" t="str">
        <f>BNC_ANA!G17</f>
        <v>[((AD - BA) - (BF + BG + (BH - BH2) + BJ + BM))  -  (BB + BC + BH2 + BD + JY + BS)]  /  AD</v>
      </c>
      <c r="I8" s="4365"/>
      <c r="J8" s="4364"/>
      <c r="K8" s="4364"/>
      <c r="L8" s="4366"/>
      <c r="N8" s="4367"/>
    </row>
    <row r="9" spans="1:14" s="1" customFormat="1" ht="18" customHeight="1" x14ac:dyDescent="0.35">
      <c r="A9" s="4936"/>
      <c r="B9" s="4939"/>
      <c r="C9" s="4939"/>
      <c r="D9" s="4450" t="s">
        <v>2748</v>
      </c>
      <c r="E9" s="4394"/>
      <c r="F9" s="4442" t="s">
        <v>21</v>
      </c>
      <c r="G9" s="1249" t="str">
        <f>BNC_ANA!G21</f>
        <v>[(((AD - BA) - (BF + BG + (BH - BH2) + BJ + BM))  -  (BB + BC + BH2 + BD + JY + BS)) + AE - BN]  /  AD</v>
      </c>
      <c r="I9" s="4341"/>
      <c r="J9" s="4340"/>
      <c r="K9" s="4340"/>
      <c r="L9" s="4342"/>
      <c r="N9" s="4343"/>
    </row>
    <row r="10" spans="1:14" s="1" customFormat="1" ht="18" customHeight="1" thickBot="1" x14ac:dyDescent="0.4">
      <c r="A10" s="4936"/>
      <c r="B10" s="4939"/>
      <c r="C10" s="5370"/>
      <c r="D10" s="4455" t="s">
        <v>29</v>
      </c>
      <c r="E10" s="4397"/>
      <c r="F10" s="4447" t="s">
        <v>21</v>
      </c>
      <c r="G10" s="1251" t="str">
        <f>BNC_ANA!G32</f>
        <v>[((((AD - BA) - (BF + BG + (BH - BH2) + BJ + BM))  -  (BB + BC + BH2 + BD + JY + BS)) + AE - BN) + (AF + CB + CC) - (BP + CG + CK + CL) - CH]  /  AD</v>
      </c>
      <c r="I10" s="4353"/>
      <c r="J10" s="4352"/>
      <c r="K10" s="4352"/>
      <c r="L10" s="4354"/>
      <c r="N10" s="4355"/>
    </row>
    <row r="11" spans="1:14" s="1" customFormat="1" ht="18" hidden="1" customHeight="1" x14ac:dyDescent="0.35">
      <c r="A11" s="4936"/>
      <c r="B11" s="4939"/>
      <c r="C11" s="5371" t="s">
        <v>2749</v>
      </c>
      <c r="D11" s="4381" t="s">
        <v>2010</v>
      </c>
      <c r="E11" s="4382"/>
      <c r="F11" s="1248" t="s">
        <v>16</v>
      </c>
      <c r="G11" s="4322" t="s">
        <v>2750</v>
      </c>
      <c r="I11" s="4357"/>
      <c r="J11" s="4356"/>
      <c r="K11" s="4356"/>
      <c r="L11" s="4358"/>
      <c r="N11" s="4359"/>
    </row>
    <row r="12" spans="1:14" s="1" customFormat="1" ht="18" hidden="1" customHeight="1" x14ac:dyDescent="0.35">
      <c r="A12" s="4936"/>
      <c r="B12" s="4939"/>
      <c r="C12" s="4939"/>
      <c r="D12" s="4342" t="s">
        <v>34</v>
      </c>
      <c r="E12" s="4378"/>
      <c r="F12" s="1242" t="s">
        <v>21</v>
      </c>
      <c r="G12" s="4323" t="s">
        <v>2750</v>
      </c>
      <c r="I12" s="4341"/>
      <c r="J12" s="4340"/>
      <c r="K12" s="4340"/>
      <c r="L12" s="4342"/>
      <c r="N12" s="4343"/>
    </row>
    <row r="13" spans="1:14" s="1" customFormat="1" ht="18" hidden="1" customHeight="1" x14ac:dyDescent="0.35">
      <c r="A13" s="4936"/>
      <c r="B13" s="4939"/>
      <c r="C13" s="4939"/>
      <c r="D13" s="4379" t="s">
        <v>2751</v>
      </c>
      <c r="E13" s="4380"/>
      <c r="F13" s="1247" t="s">
        <v>16</v>
      </c>
      <c r="G13" s="4324" t="s">
        <v>2750</v>
      </c>
      <c r="I13" s="4345"/>
      <c r="J13" s="4344"/>
      <c r="K13" s="4344"/>
      <c r="L13" s="4346"/>
      <c r="N13" s="4347"/>
    </row>
    <row r="14" spans="1:14" s="1" customFormat="1" ht="18" hidden="1" customHeight="1" x14ac:dyDescent="0.35">
      <c r="A14" s="4936"/>
      <c r="B14" s="4939"/>
      <c r="C14" s="4939"/>
      <c r="D14" s="4342" t="s">
        <v>2752</v>
      </c>
      <c r="E14" s="4378"/>
      <c r="F14" s="1242" t="s">
        <v>21</v>
      </c>
      <c r="G14" s="4323" t="s">
        <v>2750</v>
      </c>
      <c r="I14" s="4341"/>
      <c r="J14" s="4340"/>
      <c r="K14" s="4340"/>
      <c r="L14" s="4342"/>
      <c r="N14" s="4343"/>
    </row>
    <row r="15" spans="1:14" s="1" customFormat="1" ht="18" hidden="1" customHeight="1" x14ac:dyDescent="0.35">
      <c r="A15" s="4936"/>
      <c r="B15" s="4939"/>
      <c r="C15" s="4939"/>
      <c r="D15" s="4379" t="s">
        <v>2753</v>
      </c>
      <c r="E15" s="4380"/>
      <c r="F15" s="1247" t="s">
        <v>16</v>
      </c>
      <c r="G15" s="4324" t="s">
        <v>2750</v>
      </c>
      <c r="I15" s="4345"/>
      <c r="J15" s="4344"/>
      <c r="K15" s="4344"/>
      <c r="L15" s="4346"/>
      <c r="N15" s="4347"/>
    </row>
    <row r="16" spans="1:14" s="1" customFormat="1" ht="18" hidden="1" customHeight="1" x14ac:dyDescent="0.35">
      <c r="A16" s="4936"/>
      <c r="B16" s="4939"/>
      <c r="C16" s="4939"/>
      <c r="D16" s="4379" t="s">
        <v>2754</v>
      </c>
      <c r="E16" s="4380"/>
      <c r="F16" s="1247" t="s">
        <v>16</v>
      </c>
      <c r="G16" s="4324" t="s">
        <v>2750</v>
      </c>
      <c r="I16" s="4345"/>
      <c r="J16" s="4344"/>
      <c r="K16" s="4344"/>
      <c r="L16" s="4346"/>
      <c r="N16" s="4347"/>
    </row>
    <row r="17" spans="1:14" s="1" customFormat="1" ht="18" hidden="1" customHeight="1" x14ac:dyDescent="0.35">
      <c r="A17" s="4936"/>
      <c r="B17" s="4939"/>
      <c r="C17" s="4939"/>
      <c r="D17" s="4342" t="s">
        <v>2755</v>
      </c>
      <c r="E17" s="4378"/>
      <c r="F17" s="1242" t="s">
        <v>16</v>
      </c>
      <c r="G17" s="4323" t="s">
        <v>2750</v>
      </c>
      <c r="I17" s="4341"/>
      <c r="J17" s="4340"/>
      <c r="K17" s="4340"/>
      <c r="L17" s="4342"/>
      <c r="N17" s="4343"/>
    </row>
    <row r="18" spans="1:14" s="1" customFormat="1" ht="18" hidden="1" customHeight="1" x14ac:dyDescent="0.35">
      <c r="A18" s="4936"/>
      <c r="B18" s="4939"/>
      <c r="C18" s="4939"/>
      <c r="D18" s="4379" t="s">
        <v>42</v>
      </c>
      <c r="E18" s="4380"/>
      <c r="F18" s="1247" t="s">
        <v>16</v>
      </c>
      <c r="G18" s="4324" t="s">
        <v>2750</v>
      </c>
      <c r="I18" s="4345"/>
      <c r="J18" s="4344"/>
      <c r="K18" s="4344"/>
      <c r="L18" s="4346"/>
      <c r="N18" s="4347"/>
    </row>
    <row r="19" spans="1:14" s="1" customFormat="1" ht="18" hidden="1" customHeight="1" x14ac:dyDescent="0.35">
      <c r="A19" s="4936"/>
      <c r="B19" s="4939"/>
      <c r="C19" s="4939"/>
      <c r="D19" s="4342" t="s">
        <v>44</v>
      </c>
      <c r="E19" s="4378"/>
      <c r="F19" s="1242" t="s">
        <v>16</v>
      </c>
      <c r="G19" s="4323" t="s">
        <v>2750</v>
      </c>
      <c r="I19" s="4341"/>
      <c r="J19" s="4340"/>
      <c r="K19" s="4340"/>
      <c r="L19" s="4342"/>
      <c r="N19" s="4343"/>
    </row>
    <row r="20" spans="1:14" s="1" customFormat="1" ht="18" hidden="1" customHeight="1" x14ac:dyDescent="0.35">
      <c r="A20" s="4936"/>
      <c r="B20" s="4939"/>
      <c r="C20" s="4939"/>
      <c r="D20" s="4342" t="s">
        <v>2755</v>
      </c>
      <c r="E20" s="4383"/>
      <c r="F20" s="1242" t="s">
        <v>16</v>
      </c>
      <c r="G20" s="4323" t="s">
        <v>2750</v>
      </c>
      <c r="I20" s="4384"/>
      <c r="J20" s="4385"/>
      <c r="K20" s="4385"/>
      <c r="L20" s="4386"/>
      <c r="N20" s="4387"/>
    </row>
    <row r="21" spans="1:14" s="1" customFormat="1" ht="18" hidden="1" customHeight="1" x14ac:dyDescent="0.35">
      <c r="A21" s="4936"/>
      <c r="B21" s="4939"/>
      <c r="C21" s="4939"/>
      <c r="D21" s="4379" t="s">
        <v>46</v>
      </c>
      <c r="E21" s="4380"/>
      <c r="F21" s="1247" t="s">
        <v>16</v>
      </c>
      <c r="G21" s="4324" t="s">
        <v>2750</v>
      </c>
      <c r="I21" s="4345"/>
      <c r="J21" s="4344"/>
      <c r="K21" s="4344"/>
      <c r="L21" s="4346"/>
      <c r="N21" s="4347"/>
    </row>
    <row r="22" spans="1:14" s="1" customFormat="1" ht="18" hidden="1" customHeight="1" x14ac:dyDescent="0.35">
      <c r="A22" s="4936"/>
      <c r="B22" s="4939"/>
      <c r="C22" s="4939"/>
      <c r="D22" s="4379" t="s">
        <v>48</v>
      </c>
      <c r="E22" s="4380"/>
      <c r="F22" s="1247" t="s">
        <v>16</v>
      </c>
      <c r="G22" s="4324" t="s">
        <v>2750</v>
      </c>
      <c r="I22" s="4345"/>
      <c r="J22" s="4344"/>
      <c r="K22" s="4344"/>
      <c r="L22" s="4346"/>
      <c r="N22" s="4347"/>
    </row>
    <row r="23" spans="1:14" s="1" customFormat="1" ht="18" hidden="1" customHeight="1" x14ac:dyDescent="0.35">
      <c r="A23" s="4936"/>
      <c r="B23" s="4939"/>
      <c r="C23" s="4939"/>
      <c r="D23" s="4342" t="s">
        <v>57</v>
      </c>
      <c r="E23" s="4378"/>
      <c r="F23" s="1242" t="s">
        <v>16</v>
      </c>
      <c r="G23" s="4323" t="s">
        <v>2750</v>
      </c>
      <c r="I23" s="4341"/>
      <c r="J23" s="4340"/>
      <c r="K23" s="4340"/>
      <c r="L23" s="4342"/>
      <c r="N23" s="4343"/>
    </row>
    <row r="24" spans="1:14" s="1" customFormat="1" ht="18" hidden="1" customHeight="1" thickBot="1" x14ac:dyDescent="0.4">
      <c r="A24" s="4936"/>
      <c r="B24" s="4939"/>
      <c r="C24" s="5370"/>
      <c r="D24" s="4370" t="s">
        <v>59</v>
      </c>
      <c r="E24" s="4388"/>
      <c r="F24" s="1244" t="s">
        <v>16</v>
      </c>
      <c r="G24" s="4325" t="s">
        <v>2750</v>
      </c>
      <c r="I24" s="4369"/>
      <c r="J24" s="4368"/>
      <c r="K24" s="4368"/>
      <c r="L24" s="4370"/>
      <c r="N24" s="4371"/>
    </row>
    <row r="25" spans="1:14" s="1" customFormat="1" ht="18" hidden="1" customHeight="1" x14ac:dyDescent="0.35">
      <c r="A25" s="4936"/>
      <c r="B25" s="4939"/>
      <c r="C25" s="4939" t="s">
        <v>2756</v>
      </c>
      <c r="D25" s="4366" t="s">
        <v>62</v>
      </c>
      <c r="E25" s="4389"/>
      <c r="F25" s="1245" t="s">
        <v>21</v>
      </c>
      <c r="G25" s="4326" t="s">
        <v>2750</v>
      </c>
      <c r="I25" s="4365"/>
      <c r="J25" s="4364"/>
      <c r="K25" s="4364"/>
      <c r="L25" s="4366"/>
      <c r="N25" s="4367"/>
    </row>
    <row r="26" spans="1:14" s="1" customFormat="1" ht="18" hidden="1" customHeight="1" x14ac:dyDescent="0.35">
      <c r="A26" s="4936"/>
      <c r="B26" s="4939"/>
      <c r="C26" s="4939"/>
      <c r="D26" s="4342" t="s">
        <v>64</v>
      </c>
      <c r="E26" s="4378"/>
      <c r="F26" s="1242" t="s">
        <v>21</v>
      </c>
      <c r="G26" s="4323" t="s">
        <v>2750</v>
      </c>
      <c r="I26" s="4341"/>
      <c r="J26" s="4340"/>
      <c r="K26" s="4340"/>
      <c r="L26" s="4342"/>
      <c r="N26" s="4343"/>
    </row>
    <row r="27" spans="1:14" s="1" customFormat="1" ht="18" hidden="1" customHeight="1" x14ac:dyDescent="0.35">
      <c r="A27" s="4936"/>
      <c r="B27" s="4939"/>
      <c r="C27" s="4939"/>
      <c r="D27" s="4342" t="s">
        <v>66</v>
      </c>
      <c r="E27" s="4378"/>
      <c r="F27" s="1242" t="s">
        <v>21</v>
      </c>
      <c r="G27" s="4323" t="s">
        <v>2750</v>
      </c>
      <c r="I27" s="4341"/>
      <c r="J27" s="4340"/>
      <c r="K27" s="4340"/>
      <c r="L27" s="4342"/>
      <c r="N27" s="4343"/>
    </row>
    <row r="28" spans="1:14" s="1" customFormat="1" ht="18" hidden="1" customHeight="1" x14ac:dyDescent="0.35">
      <c r="A28" s="4936"/>
      <c r="B28" s="4939"/>
      <c r="C28" s="4939"/>
      <c r="D28" s="4342" t="s">
        <v>68</v>
      </c>
      <c r="E28" s="4378"/>
      <c r="F28" s="1242" t="s">
        <v>21</v>
      </c>
      <c r="G28" s="4323" t="s">
        <v>2750</v>
      </c>
      <c r="I28" s="4341"/>
      <c r="J28" s="4340"/>
      <c r="K28" s="4340"/>
      <c r="L28" s="4342"/>
      <c r="N28" s="4343"/>
    </row>
    <row r="29" spans="1:14" s="1" customFormat="1" ht="18" hidden="1" customHeight="1" thickBot="1" x14ac:dyDescent="0.4">
      <c r="A29" s="4937"/>
      <c r="B29" s="4940"/>
      <c r="C29" s="4940"/>
      <c r="D29" s="4374" t="s">
        <v>70</v>
      </c>
      <c r="E29" s="4390"/>
      <c r="F29" s="1246" t="s">
        <v>21</v>
      </c>
      <c r="G29" s="4327" t="s">
        <v>2750</v>
      </c>
      <c r="I29" s="4373"/>
      <c r="J29" s="4372"/>
      <c r="K29" s="4372"/>
      <c r="L29" s="4374"/>
      <c r="N29" s="4375"/>
    </row>
    <row r="30" spans="1:14" ht="11" thickTop="1" x14ac:dyDescent="0.25">
      <c r="A30" s="4391"/>
      <c r="B30" s="4391"/>
      <c r="C30" s="4391"/>
      <c r="D30" s="4391"/>
      <c r="E30" s="4391"/>
      <c r="F30" s="4391"/>
      <c r="G30" s="4391"/>
      <c r="I30" s="4391"/>
      <c r="J30" s="4391"/>
      <c r="K30" s="4391"/>
      <c r="L30" s="4391"/>
      <c r="N30" s="4391"/>
    </row>
  </sheetData>
  <mergeCells count="8">
    <mergeCell ref="A1:G1"/>
    <mergeCell ref="A4:A29"/>
    <mergeCell ref="B4:B10"/>
    <mergeCell ref="C4:C10"/>
    <mergeCell ref="B11:B24"/>
    <mergeCell ref="C11:C24"/>
    <mergeCell ref="B25:B29"/>
    <mergeCell ref="C25:C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EFCF4-467E-4D0B-B3E6-AC88F5643DCA}">
  <sheetPr>
    <tabColor rgb="FFFFFF00"/>
  </sheetPr>
  <dimension ref="A1:Q104"/>
  <sheetViews>
    <sheetView zoomScaleNormal="100" workbookViewId="0">
      <pane xSplit="4" ySplit="3" topLeftCell="G12" activePane="bottomRight" state="frozen"/>
      <selection activeCell="D22" sqref="D22"/>
      <selection pane="topRight" activeCell="D22" sqref="D22"/>
      <selection pane="bottomLeft" activeCell="D22" sqref="D22"/>
      <selection pane="bottomRight" activeCell="D22" sqref="D22"/>
    </sheetView>
  </sheetViews>
  <sheetFormatPr baseColWidth="10" defaultColWidth="0" defaultRowHeight="10.5" zeroHeight="1" outlineLevelRow="1" outlineLevelCol="1" x14ac:dyDescent="0.25"/>
  <cols>
    <col min="1" max="3" width="16.7265625" style="70" customWidth="1"/>
    <col min="4" max="4" width="60.7265625" style="51" customWidth="1"/>
    <col min="5" max="5" width="10.7265625" style="70" customWidth="1" outlineLevel="1"/>
    <col min="6" max="6" width="10.7265625" style="51" customWidth="1" outlineLevel="1"/>
    <col min="7" max="7" width="90.7265625" style="51" customWidth="1" outlineLevel="1"/>
    <col min="8" max="8" width="2.54296875" style="51" customWidth="1"/>
    <col min="9" max="12" width="6.54296875" style="51" customWidth="1"/>
    <col min="13" max="13" width="2.54296875" style="51" customWidth="1"/>
    <col min="14" max="14" width="24.54296875" style="51" customWidth="1"/>
    <col min="15" max="16" width="1.54296875" style="51" customWidth="1"/>
    <col min="17" max="17" width="0" style="51" hidden="1" customWidth="1"/>
    <col min="18" max="16384" width="10.81640625" style="51" hidden="1"/>
  </cols>
  <sheetData>
    <row r="1" spans="1:16" s="1" customFormat="1" ht="18" customHeight="1" x14ac:dyDescent="0.35">
      <c r="A1" s="4932" t="s">
        <v>2757</v>
      </c>
      <c r="B1" s="4933"/>
      <c r="C1" s="4933"/>
      <c r="D1" s="4933"/>
      <c r="E1" s="4933"/>
      <c r="F1" s="4933"/>
      <c r="G1" s="4934"/>
      <c r="H1" s="815"/>
      <c r="I1" s="373"/>
      <c r="J1" s="334"/>
      <c r="K1" s="334"/>
      <c r="L1" s="335"/>
      <c r="M1" s="44"/>
      <c r="N1" s="379"/>
    </row>
    <row r="2" spans="1:16" s="1" customFormat="1" ht="18" customHeight="1" thickBot="1" x14ac:dyDescent="0.4">
      <c r="A2" s="370" t="s">
        <v>1</v>
      </c>
      <c r="B2" s="371" t="s">
        <v>2</v>
      </c>
      <c r="C2" s="372" t="s">
        <v>3</v>
      </c>
      <c r="D2" s="582" t="s">
        <v>4</v>
      </c>
      <c r="E2" s="655" t="s">
        <v>5</v>
      </c>
      <c r="F2" s="375" t="s">
        <v>6</v>
      </c>
      <c r="G2" s="376" t="s">
        <v>7</v>
      </c>
      <c r="H2" s="815"/>
      <c r="I2" s="601" t="s">
        <v>8</v>
      </c>
      <c r="J2" s="601" t="s">
        <v>9</v>
      </c>
      <c r="K2" s="601" t="s">
        <v>10</v>
      </c>
      <c r="L2" s="602" t="s">
        <v>11</v>
      </c>
      <c r="M2" s="44"/>
      <c r="N2" s="380" t="s">
        <v>12</v>
      </c>
    </row>
    <row r="3" spans="1:16" s="1" customFormat="1" ht="15" customHeight="1" thickTop="1" x14ac:dyDescent="0.35">
      <c r="A3" s="69"/>
      <c r="B3" s="69"/>
      <c r="C3" s="69"/>
      <c r="E3" s="42"/>
      <c r="F3" s="5"/>
      <c r="H3" s="44"/>
      <c r="M3" s="44"/>
    </row>
    <row r="4" spans="1:16" s="1" customFormat="1" ht="18" customHeight="1" x14ac:dyDescent="0.35">
      <c r="A4" s="4972" t="s">
        <v>72</v>
      </c>
      <c r="B4" s="4973"/>
      <c r="C4" s="381"/>
      <c r="D4" s="527"/>
      <c r="E4" s="1084"/>
      <c r="F4" s="529"/>
      <c r="G4" s="530"/>
      <c r="H4" s="815"/>
      <c r="I4" s="894"/>
      <c r="J4" s="894"/>
      <c r="K4" s="1078"/>
      <c r="L4" s="895"/>
      <c r="M4" s="44"/>
      <c r="N4" s="896"/>
    </row>
    <row r="5" spans="1:16" s="1" customFormat="1" ht="18" customHeight="1" thickBot="1" x14ac:dyDescent="0.4">
      <c r="A5" s="4974"/>
      <c r="B5" s="4975"/>
      <c r="C5" s="1142" t="s">
        <v>73</v>
      </c>
      <c r="D5" s="425" t="s">
        <v>74</v>
      </c>
      <c r="E5" s="785"/>
      <c r="F5" s="228" t="s">
        <v>75</v>
      </c>
      <c r="G5" s="219"/>
      <c r="H5" s="815"/>
      <c r="I5" s="218"/>
      <c r="J5" s="218"/>
      <c r="K5" s="767"/>
      <c r="L5" s="387"/>
      <c r="M5" s="44"/>
      <c r="N5" s="389"/>
    </row>
    <row r="6" spans="1:16" s="1" customFormat="1" ht="15" customHeight="1" thickTop="1" x14ac:dyDescent="0.35">
      <c r="A6" s="69"/>
      <c r="B6" s="69"/>
      <c r="C6" s="69"/>
      <c r="E6" s="42"/>
      <c r="F6" s="5"/>
      <c r="H6" s="44"/>
      <c r="M6" s="44"/>
    </row>
    <row r="7" spans="1:16" ht="18" customHeight="1" x14ac:dyDescent="0.25">
      <c r="A7" s="4935" t="s">
        <v>2758</v>
      </c>
      <c r="B7" s="4950" t="s">
        <v>213</v>
      </c>
      <c r="C7" s="280" t="s">
        <v>2759</v>
      </c>
      <c r="D7" s="803" t="s">
        <v>2760</v>
      </c>
      <c r="E7" s="804"/>
      <c r="F7" s="805" t="s">
        <v>16</v>
      </c>
      <c r="G7" s="4301" t="s">
        <v>2761</v>
      </c>
      <c r="H7" s="816"/>
      <c r="I7" s="807"/>
      <c r="J7" s="808"/>
      <c r="K7" s="808"/>
      <c r="L7" s="806"/>
      <c r="M7" s="768"/>
      <c r="N7" s="809"/>
      <c r="O7" s="50"/>
      <c r="P7" s="50"/>
    </row>
    <row r="8" spans="1:16" ht="18" customHeight="1" x14ac:dyDescent="0.25">
      <c r="A8" s="4936"/>
      <c r="B8" s="4951"/>
      <c r="C8" s="788" t="s">
        <v>2762</v>
      </c>
      <c r="D8" s="1085" t="s">
        <v>1947</v>
      </c>
      <c r="E8" s="1015"/>
      <c r="F8" s="538" t="s">
        <v>16</v>
      </c>
      <c r="G8" s="553" t="s">
        <v>2763</v>
      </c>
      <c r="H8" s="816"/>
      <c r="I8" s="111"/>
      <c r="J8" s="146"/>
      <c r="K8" s="146"/>
      <c r="L8" s="147"/>
      <c r="M8" s="768"/>
      <c r="N8" s="112"/>
      <c r="O8" s="50"/>
      <c r="P8" s="50"/>
    </row>
    <row r="9" spans="1:16" ht="18" customHeight="1" x14ac:dyDescent="0.25">
      <c r="A9" s="4936"/>
      <c r="B9" s="4951"/>
      <c r="C9" s="1139" t="s">
        <v>229</v>
      </c>
      <c r="D9" s="740" t="s">
        <v>230</v>
      </c>
      <c r="E9" s="692"/>
      <c r="F9" s="249" t="s">
        <v>16</v>
      </c>
      <c r="G9" s="4302" t="str">
        <f>G7&amp;" - "&amp;G8</f>
        <v>AD - BA</v>
      </c>
      <c r="H9" s="632"/>
      <c r="I9" s="791"/>
      <c r="J9" s="250"/>
      <c r="K9" s="250"/>
      <c r="L9" s="793"/>
      <c r="M9" s="1"/>
      <c r="N9" s="622"/>
      <c r="O9" s="50"/>
      <c r="P9" s="50"/>
    </row>
    <row r="10" spans="1:16" ht="18" customHeight="1" x14ac:dyDescent="0.25">
      <c r="A10" s="4936"/>
      <c r="B10" s="4951"/>
      <c r="C10" s="1140" t="s">
        <v>231</v>
      </c>
      <c r="D10" s="741" t="s">
        <v>2764</v>
      </c>
      <c r="E10" s="693"/>
      <c r="F10" s="253" t="s">
        <v>21</v>
      </c>
      <c r="G10" s="4303" t="str">
        <f>"["&amp;G9&amp;"]  /  "&amp;G7</f>
        <v>[AD - BA]  /  AD</v>
      </c>
      <c r="H10" s="632"/>
      <c r="I10" s="792"/>
      <c r="J10" s="254"/>
      <c r="K10" s="254"/>
      <c r="L10" s="794"/>
      <c r="M10" s="1"/>
      <c r="N10" s="623"/>
      <c r="O10" s="50"/>
      <c r="P10" s="50"/>
    </row>
    <row r="11" spans="1:16" ht="18" customHeight="1" x14ac:dyDescent="0.25">
      <c r="A11" s="4936"/>
      <c r="B11" s="4951"/>
      <c r="C11" s="788" t="s">
        <v>233</v>
      </c>
      <c r="D11" s="1086" t="s">
        <v>2765</v>
      </c>
      <c r="E11" s="1087"/>
      <c r="F11" s="937" t="s">
        <v>16</v>
      </c>
      <c r="G11" s="121" t="s">
        <v>2766</v>
      </c>
      <c r="H11" s="816"/>
      <c r="I11" s="113"/>
      <c r="J11" s="153"/>
      <c r="K11" s="153"/>
      <c r="L11" s="154"/>
      <c r="M11" s="768"/>
      <c r="N11" s="114"/>
      <c r="O11" s="50"/>
      <c r="P11" s="50"/>
    </row>
    <row r="12" spans="1:16" ht="18" customHeight="1" x14ac:dyDescent="0.25">
      <c r="A12" s="4936"/>
      <c r="B12" s="4951"/>
      <c r="C12" s="1139" t="s">
        <v>236</v>
      </c>
      <c r="D12" s="740" t="s">
        <v>237</v>
      </c>
      <c r="E12" s="692"/>
      <c r="F12" s="249" t="s">
        <v>16</v>
      </c>
      <c r="G12" s="4302" t="str">
        <f>"("&amp;G9&amp;") - ("&amp;G11&amp;")"</f>
        <v>(AD - BA) - (BF + BG + (BH - BH2) + BJ + BM)</v>
      </c>
      <c r="H12" s="632"/>
      <c r="I12" s="791"/>
      <c r="J12" s="250"/>
      <c r="K12" s="250"/>
      <c r="L12" s="793"/>
      <c r="M12" s="1"/>
      <c r="N12" s="622"/>
      <c r="O12" s="50"/>
      <c r="P12" s="50"/>
    </row>
    <row r="13" spans="1:16" ht="18" customHeight="1" x14ac:dyDescent="0.25">
      <c r="A13" s="4936"/>
      <c r="B13" s="4951"/>
      <c r="C13" s="1140" t="s">
        <v>238</v>
      </c>
      <c r="D13" s="741" t="s">
        <v>239</v>
      </c>
      <c r="E13" s="693"/>
      <c r="F13" s="253" t="s">
        <v>21</v>
      </c>
      <c r="G13" s="4303" t="str">
        <f>"["&amp;G12&amp;"]  /  "&amp;G7</f>
        <v>[(AD - BA) - (BF + BG + (BH - BH2) + BJ + BM)]  /  AD</v>
      </c>
      <c r="H13" s="632"/>
      <c r="I13" s="792"/>
      <c r="J13" s="254"/>
      <c r="K13" s="254"/>
      <c r="L13" s="794"/>
      <c r="M13" s="1"/>
      <c r="N13" s="623"/>
      <c r="O13" s="50"/>
      <c r="P13" s="50"/>
    </row>
    <row r="14" spans="1:16" ht="18" customHeight="1" x14ac:dyDescent="0.25">
      <c r="A14" s="4936"/>
      <c r="B14" s="4951"/>
      <c r="C14" s="4967" t="s">
        <v>2767</v>
      </c>
      <c r="D14" s="1086" t="s">
        <v>2768</v>
      </c>
      <c r="E14" s="1087"/>
      <c r="F14" s="937" t="s">
        <v>16</v>
      </c>
      <c r="G14" s="121" t="s">
        <v>2769</v>
      </c>
      <c r="H14" s="816"/>
      <c r="I14" s="113"/>
      <c r="J14" s="153"/>
      <c r="K14" s="153"/>
      <c r="L14" s="154"/>
      <c r="M14" s="768"/>
      <c r="N14" s="114"/>
      <c r="O14" s="50"/>
      <c r="P14" s="50"/>
    </row>
    <row r="15" spans="1:16" ht="18" customHeight="1" x14ac:dyDescent="0.25">
      <c r="A15" s="4936"/>
      <c r="B15" s="4951"/>
      <c r="C15" s="5375"/>
      <c r="D15" s="1085" t="s">
        <v>2770</v>
      </c>
      <c r="E15" s="1015"/>
      <c r="F15" s="538" t="s">
        <v>16</v>
      </c>
      <c r="G15" s="553" t="s">
        <v>2771</v>
      </c>
      <c r="H15" s="816"/>
      <c r="I15" s="111"/>
      <c r="J15" s="146"/>
      <c r="K15" s="146"/>
      <c r="L15" s="147"/>
      <c r="M15" s="768"/>
      <c r="N15" s="112"/>
      <c r="O15" s="50"/>
      <c r="P15" s="50"/>
    </row>
    <row r="16" spans="1:16" ht="18" customHeight="1" x14ac:dyDescent="0.25">
      <c r="A16" s="4936"/>
      <c r="B16" s="4951"/>
      <c r="C16" s="1139" t="s">
        <v>248</v>
      </c>
      <c r="D16" s="740" t="s">
        <v>249</v>
      </c>
      <c r="E16" s="692"/>
      <c r="F16" s="249" t="s">
        <v>16</v>
      </c>
      <c r="G16" s="4302" t="str">
        <f>"("&amp;G12&amp;")  -  ("&amp;G14&amp;" + "&amp;G15&amp;")"</f>
        <v>((AD - BA) - (BF + BG + (BH - BH2) + BJ + BM))  -  (BB + BC + BH2 + BD + JY + BS)</v>
      </c>
      <c r="H16" s="632"/>
      <c r="I16" s="791"/>
      <c r="J16" s="250"/>
      <c r="K16" s="250"/>
      <c r="L16" s="793"/>
      <c r="M16" s="1"/>
      <c r="N16" s="622"/>
      <c r="O16" s="50"/>
      <c r="P16" s="50"/>
    </row>
    <row r="17" spans="1:16" ht="18" customHeight="1" thickBot="1" x14ac:dyDescent="0.3">
      <c r="A17" s="4936"/>
      <c r="B17" s="4962"/>
      <c r="C17" s="1140" t="s">
        <v>250</v>
      </c>
      <c r="D17" s="741" t="s">
        <v>1992</v>
      </c>
      <c r="E17" s="693"/>
      <c r="F17" s="253" t="s">
        <v>21</v>
      </c>
      <c r="G17" s="4303" t="str">
        <f>"["&amp;G16&amp;"]  /  "&amp;G7</f>
        <v>[((AD - BA) - (BF + BG + (BH - BH2) + BJ + BM))  -  (BB + BC + BH2 + BD + JY + BS)]  /  AD</v>
      </c>
      <c r="H17" s="632"/>
      <c r="I17" s="792"/>
      <c r="J17" s="254"/>
      <c r="K17" s="254"/>
      <c r="L17" s="794"/>
      <c r="M17" s="1"/>
      <c r="N17" s="623"/>
      <c r="O17" s="50"/>
      <c r="P17" s="50"/>
    </row>
    <row r="18" spans="1:16" ht="18" customHeight="1" x14ac:dyDescent="0.25">
      <c r="A18" s="4936"/>
      <c r="B18" s="4961" t="s">
        <v>2772</v>
      </c>
      <c r="C18" s="4965"/>
      <c r="D18" s="1088" t="s">
        <v>2078</v>
      </c>
      <c r="E18" s="1089"/>
      <c r="F18" s="1090" t="s">
        <v>16</v>
      </c>
      <c r="G18" s="4304" t="s">
        <v>2773</v>
      </c>
      <c r="H18" s="816"/>
      <c r="I18" s="1103"/>
      <c r="J18" s="1104"/>
      <c r="K18" s="1104"/>
      <c r="L18" s="1091"/>
      <c r="M18" s="768"/>
      <c r="N18" s="1105"/>
      <c r="O18" s="50"/>
      <c r="P18" s="50"/>
    </row>
    <row r="19" spans="1:16" ht="18" customHeight="1" x14ac:dyDescent="0.25">
      <c r="A19" s="4936"/>
      <c r="B19" s="4951"/>
      <c r="C19" s="4958"/>
      <c r="D19" s="1085" t="s">
        <v>2080</v>
      </c>
      <c r="E19" s="1015"/>
      <c r="F19" s="538" t="s">
        <v>16</v>
      </c>
      <c r="G19" s="553" t="s">
        <v>781</v>
      </c>
      <c r="H19" s="816"/>
      <c r="I19" s="111"/>
      <c r="J19" s="146"/>
      <c r="K19" s="146"/>
      <c r="L19" s="147"/>
      <c r="M19" s="768"/>
      <c r="N19" s="112"/>
      <c r="O19" s="50"/>
      <c r="P19" s="50"/>
    </row>
    <row r="20" spans="1:16" ht="18" customHeight="1" x14ac:dyDescent="0.25">
      <c r="A20" s="4936"/>
      <c r="B20" s="365"/>
      <c r="C20" s="1139" t="s">
        <v>2745</v>
      </c>
      <c r="D20" s="740" t="s">
        <v>2774</v>
      </c>
      <c r="E20" s="692"/>
      <c r="F20" s="249" t="s">
        <v>16</v>
      </c>
      <c r="G20" s="4302" t="str">
        <f>"("&amp;G16&amp;") + "&amp;G18&amp;" - "&amp;G19</f>
        <v>(((AD - BA) - (BF + BG + (BH - BH2) + BJ + BM))  -  (BB + BC + BH2 + BD + JY + BS)) + AE - BN</v>
      </c>
      <c r="H20" s="632"/>
      <c r="I20" s="791"/>
      <c r="J20" s="250"/>
      <c r="K20" s="250"/>
      <c r="L20" s="793"/>
      <c r="M20" s="1"/>
      <c r="N20" s="622"/>
      <c r="O20" s="50"/>
      <c r="P20" s="50"/>
    </row>
    <row r="21" spans="1:16" ht="18" customHeight="1" thickBot="1" x14ac:dyDescent="0.3">
      <c r="A21" s="4936"/>
      <c r="B21" s="279"/>
      <c r="C21" s="1233" t="s">
        <v>2775</v>
      </c>
      <c r="D21" s="732" t="s">
        <v>2776</v>
      </c>
      <c r="E21" s="683"/>
      <c r="F21" s="100" t="s">
        <v>21</v>
      </c>
      <c r="G21" s="4305" t="str">
        <f>"["&amp;G20&amp;"]  /  "&amp;G7</f>
        <v>[(((AD - BA) - (BF + BG + (BH - BH2) + BJ + BM))  -  (BB + BC + BH2 + BD + JY + BS)) + AE - BN]  /  AD</v>
      </c>
      <c r="H21" s="632"/>
      <c r="I21" s="1234"/>
      <c r="J21" s="182"/>
      <c r="K21" s="182"/>
      <c r="L21" s="1235"/>
      <c r="M21" s="1"/>
      <c r="N21" s="465"/>
      <c r="O21" s="50"/>
      <c r="P21" s="50"/>
    </row>
    <row r="22" spans="1:16" ht="18" customHeight="1" x14ac:dyDescent="0.25">
      <c r="A22" s="4936"/>
      <c r="B22" s="4951" t="s">
        <v>252</v>
      </c>
      <c r="C22" s="4958"/>
      <c r="D22" s="1085" t="s">
        <v>2777</v>
      </c>
      <c r="E22" s="1015"/>
      <c r="F22" s="538" t="s">
        <v>16</v>
      </c>
      <c r="G22" s="553" t="s">
        <v>724</v>
      </c>
      <c r="H22" s="816"/>
      <c r="I22" s="111"/>
      <c r="J22" s="146"/>
      <c r="K22" s="146"/>
      <c r="L22" s="147"/>
      <c r="M22" s="768"/>
      <c r="N22" s="112"/>
      <c r="O22" s="50"/>
      <c r="P22" s="50"/>
    </row>
    <row r="23" spans="1:16" ht="18" customHeight="1" x14ac:dyDescent="0.25">
      <c r="A23" s="4936"/>
      <c r="B23" s="4951"/>
      <c r="C23" s="4958"/>
      <c r="D23" s="1085" t="s">
        <v>2778</v>
      </c>
      <c r="E23" s="1015"/>
      <c r="F23" s="538" t="s">
        <v>16</v>
      </c>
      <c r="G23" s="553" t="s">
        <v>130</v>
      </c>
      <c r="H23" s="816"/>
      <c r="I23" s="111"/>
      <c r="J23" s="146"/>
      <c r="K23" s="146"/>
      <c r="L23" s="147"/>
      <c r="M23" s="768"/>
      <c r="N23" s="112"/>
      <c r="O23" s="50"/>
      <c r="P23" s="50"/>
    </row>
    <row r="24" spans="1:16" ht="18" customHeight="1" x14ac:dyDescent="0.25">
      <c r="A24" s="4936"/>
      <c r="B24" s="4951"/>
      <c r="C24" s="4958"/>
      <c r="D24" s="4314" t="s">
        <v>2347</v>
      </c>
      <c r="E24" s="1017"/>
      <c r="F24" s="545" t="s">
        <v>16</v>
      </c>
      <c r="G24" s="4315" t="s">
        <v>2779</v>
      </c>
      <c r="H24" s="816"/>
      <c r="I24" s="116"/>
      <c r="J24" s="149"/>
      <c r="K24" s="149"/>
      <c r="L24" s="150"/>
      <c r="M24" s="768"/>
      <c r="N24" s="117"/>
      <c r="O24" s="50"/>
      <c r="P24" s="50"/>
    </row>
    <row r="25" spans="1:16" ht="18" customHeight="1" x14ac:dyDescent="0.25">
      <c r="A25" s="4936"/>
      <c r="B25" s="4951"/>
      <c r="C25" s="4958"/>
      <c r="D25" s="1085" t="s">
        <v>2780</v>
      </c>
      <c r="E25" s="1015"/>
      <c r="F25" s="538" t="s">
        <v>16</v>
      </c>
      <c r="G25" s="553" t="s">
        <v>784</v>
      </c>
      <c r="H25" s="816"/>
      <c r="I25" s="111"/>
      <c r="J25" s="146"/>
      <c r="K25" s="146"/>
      <c r="L25" s="147"/>
      <c r="M25" s="768"/>
      <c r="N25" s="112"/>
      <c r="O25" s="50"/>
      <c r="P25" s="50"/>
    </row>
    <row r="26" spans="1:16" ht="18" customHeight="1" x14ac:dyDescent="0.25">
      <c r="A26" s="4936"/>
      <c r="B26" s="4951"/>
      <c r="C26" s="4958"/>
      <c r="D26" s="1085" t="s">
        <v>2781</v>
      </c>
      <c r="E26" s="1015"/>
      <c r="F26" s="538" t="s">
        <v>16</v>
      </c>
      <c r="G26" s="553" t="s">
        <v>820</v>
      </c>
      <c r="H26" s="816"/>
      <c r="I26" s="111"/>
      <c r="J26" s="146"/>
      <c r="K26" s="146"/>
      <c r="L26" s="147"/>
      <c r="M26" s="768"/>
      <c r="N26" s="112"/>
      <c r="O26" s="50"/>
      <c r="P26" s="50"/>
    </row>
    <row r="27" spans="1:16" ht="18" customHeight="1" thickBot="1" x14ac:dyDescent="0.3">
      <c r="A27" s="4936"/>
      <c r="B27" s="4951"/>
      <c r="C27" s="4958"/>
      <c r="D27" s="4314" t="s">
        <v>2376</v>
      </c>
      <c r="E27" s="1017"/>
      <c r="F27" s="545" t="s">
        <v>16</v>
      </c>
      <c r="G27" s="4315" t="s">
        <v>2782</v>
      </c>
      <c r="H27" s="816"/>
      <c r="I27" s="116"/>
      <c r="J27" s="149"/>
      <c r="K27" s="149"/>
      <c r="L27" s="150"/>
      <c r="M27" s="768"/>
      <c r="N27" s="117"/>
      <c r="O27" s="50"/>
      <c r="P27" s="50"/>
    </row>
    <row r="28" spans="1:16" ht="18" customHeight="1" x14ac:dyDescent="0.25">
      <c r="A28" s="4936"/>
      <c r="B28" s="4961"/>
      <c r="C28" s="1139" t="s">
        <v>50</v>
      </c>
      <c r="D28" s="740" t="s">
        <v>320</v>
      </c>
      <c r="E28" s="692"/>
      <c r="F28" s="249" t="s">
        <v>16</v>
      </c>
      <c r="G28" s="4302" t="str">
        <f>"("&amp;G20&amp;") + ("&amp;G22&amp;" + "&amp;G24&amp;") - ("&amp;G25&amp;" + "&amp;G27&amp;")"</f>
        <v>((((AD - BA) - (BF + BG + (BH - BH2) + BJ + BM))  -  (BB + BC + BH2 + BD + JY + BS)) + AE - BN) + (AF + CB + CC) - (BP + CG + CK + CL)</v>
      </c>
      <c r="H28" s="632"/>
      <c r="I28" s="791"/>
      <c r="J28" s="250"/>
      <c r="K28" s="250"/>
      <c r="L28" s="793"/>
      <c r="M28" s="1"/>
      <c r="N28" s="622"/>
      <c r="O28" s="50"/>
      <c r="P28" s="50"/>
    </row>
    <row r="29" spans="1:16" ht="18" customHeight="1" thickBot="1" x14ac:dyDescent="0.3">
      <c r="A29" s="4936"/>
      <c r="B29" s="4962"/>
      <c r="C29" s="1140" t="s">
        <v>321</v>
      </c>
      <c r="D29" s="741" t="s">
        <v>2001</v>
      </c>
      <c r="E29" s="693"/>
      <c r="F29" s="253" t="s">
        <v>21</v>
      </c>
      <c r="G29" s="4303" t="str">
        <f>"["&amp;G28&amp;"]  /  "&amp;G7</f>
        <v>[((((AD - BA) - (BF + BG + (BH - BH2) + BJ + BM))  -  (BB + BC + BH2 + BD + JY + BS)) + AE - BN) + (AF + CB + CC) - (BP + CG + CK + CL)]  /  AD</v>
      </c>
      <c r="H29" s="632"/>
      <c r="I29" s="792"/>
      <c r="J29" s="254"/>
      <c r="K29" s="254"/>
      <c r="L29" s="794"/>
      <c r="M29" s="1"/>
      <c r="N29" s="623"/>
      <c r="O29" s="50"/>
      <c r="P29" s="50"/>
    </row>
    <row r="30" spans="1:16" ht="18" customHeight="1" thickBot="1" x14ac:dyDescent="0.3">
      <c r="A30" s="4936"/>
      <c r="B30" s="5376" t="s">
        <v>262</v>
      </c>
      <c r="C30" s="5377"/>
      <c r="D30" s="1092" t="s">
        <v>2783</v>
      </c>
      <c r="E30" s="1093"/>
      <c r="F30" s="1094" t="s">
        <v>16</v>
      </c>
      <c r="G30" s="4306" t="s">
        <v>812</v>
      </c>
      <c r="H30" s="816"/>
      <c r="I30" s="1101"/>
      <c r="J30" s="1102"/>
      <c r="K30" s="1102"/>
      <c r="L30" s="1095"/>
      <c r="M30" s="768"/>
      <c r="N30" s="1106"/>
      <c r="O30" s="50"/>
      <c r="P30" s="50"/>
    </row>
    <row r="31" spans="1:16" ht="18" customHeight="1" x14ac:dyDescent="0.25">
      <c r="A31" s="4936"/>
      <c r="B31" s="365" t="s">
        <v>323</v>
      </c>
      <c r="C31" s="1137" t="s">
        <v>472</v>
      </c>
      <c r="D31" s="301" t="s">
        <v>324</v>
      </c>
      <c r="E31" s="786"/>
      <c r="F31" s="636" t="s">
        <v>16</v>
      </c>
      <c r="G31" s="4307" t="str">
        <f>G28&amp;" - "&amp;G30</f>
        <v>((((AD - BA) - (BF + BG + (BH - BH2) + BJ + BM))  -  (BB + BC + BH2 + BD + JY + BS)) + AE - BN) + (AF + CB + CC) - (BP + CG + CK + CL) - CH</v>
      </c>
      <c r="H31" s="816"/>
      <c r="I31" s="789"/>
      <c r="J31" s="795"/>
      <c r="K31" s="795"/>
      <c r="L31" s="475"/>
      <c r="M31" s="768"/>
      <c r="N31" s="497"/>
      <c r="O31" s="50"/>
      <c r="P31" s="50"/>
    </row>
    <row r="32" spans="1:16" ht="18" customHeight="1" thickBot="1" x14ac:dyDescent="0.3">
      <c r="A32" s="4937"/>
      <c r="B32" s="273"/>
      <c r="C32" s="4328" t="s">
        <v>325</v>
      </c>
      <c r="D32" s="634" t="s">
        <v>326</v>
      </c>
      <c r="E32" s="787"/>
      <c r="F32" s="305" t="s">
        <v>21</v>
      </c>
      <c r="G32" s="4308" t="str">
        <f>"["&amp;G31&amp;"]  /  "&amp;G7</f>
        <v>[((((AD - BA) - (BF + BG + (BH - BH2) + BJ + BM))  -  (BB + BC + BH2 + BD + JY + BS)) + AE - BN) + (AF + CB + CC) - (BP + CG + CK + CL) - CH]  /  AD</v>
      </c>
      <c r="H32" s="816"/>
      <c r="I32" s="790"/>
      <c r="J32" s="796"/>
      <c r="K32" s="796"/>
      <c r="L32" s="476"/>
      <c r="M32" s="768"/>
      <c r="N32" s="635"/>
      <c r="O32" s="50"/>
      <c r="P32" s="50"/>
    </row>
    <row r="33" spans="1:16" s="1" customFormat="1" ht="15" customHeight="1" thickTop="1" x14ac:dyDescent="0.35">
      <c r="A33" s="69"/>
      <c r="B33" s="69"/>
      <c r="C33" s="69"/>
      <c r="E33" s="42"/>
      <c r="H33" s="44"/>
      <c r="M33" s="44"/>
    </row>
    <row r="34" spans="1:16" ht="18" customHeight="1" thickBot="1" x14ac:dyDescent="0.3">
      <c r="A34" s="5372" t="s">
        <v>2784</v>
      </c>
      <c r="B34" s="5373"/>
      <c r="C34" s="5374"/>
      <c r="D34" s="1109" t="s">
        <v>2785</v>
      </c>
      <c r="E34" s="1096"/>
      <c r="F34" s="1097" t="s">
        <v>75</v>
      </c>
      <c r="G34" s="1107" t="s">
        <v>738</v>
      </c>
      <c r="H34" s="816"/>
      <c r="I34" s="1099"/>
      <c r="J34" s="1100"/>
      <c r="K34" s="1100"/>
      <c r="L34" s="1098"/>
      <c r="M34" s="768"/>
      <c r="N34" s="1107"/>
      <c r="O34" s="50"/>
      <c r="P34" s="50"/>
    </row>
    <row r="35" spans="1:16" s="1" customFormat="1" ht="15" customHeight="1" thickTop="1" x14ac:dyDescent="0.35">
      <c r="A35" s="69"/>
      <c r="B35" s="69"/>
      <c r="C35" s="69"/>
      <c r="E35" s="42"/>
      <c r="H35" s="44"/>
      <c r="M35" s="44"/>
    </row>
    <row r="36" spans="1:16" ht="18" hidden="1" customHeight="1" outlineLevel="1" x14ac:dyDescent="0.25">
      <c r="A36" s="4990" t="s">
        <v>2786</v>
      </c>
      <c r="B36" s="4996" t="s">
        <v>2092</v>
      </c>
      <c r="C36" s="4996" t="s">
        <v>2093</v>
      </c>
      <c r="D36" s="1350" t="s">
        <v>2787</v>
      </c>
      <c r="E36" s="1316" t="s">
        <v>2788</v>
      </c>
      <c r="F36" s="1351" t="s">
        <v>16</v>
      </c>
      <c r="G36" s="1318" t="s">
        <v>2789</v>
      </c>
      <c r="H36" s="816"/>
      <c r="I36" s="113"/>
      <c r="J36" s="153"/>
      <c r="K36" s="153"/>
      <c r="L36" s="154"/>
      <c r="M36" s="768"/>
      <c r="N36" s="114" t="s">
        <v>2098</v>
      </c>
      <c r="O36" s="50"/>
      <c r="P36" s="50"/>
    </row>
    <row r="37" spans="1:16" ht="18" hidden="1" customHeight="1" outlineLevel="1" x14ac:dyDescent="0.25">
      <c r="A37" s="4991"/>
      <c r="B37" s="4997"/>
      <c r="C37" s="4997"/>
      <c r="D37" s="1352" t="s">
        <v>2783</v>
      </c>
      <c r="E37" s="1320" t="s">
        <v>2790</v>
      </c>
      <c r="F37" s="1353" t="s">
        <v>16</v>
      </c>
      <c r="G37" s="1322" t="s">
        <v>812</v>
      </c>
      <c r="H37" s="816"/>
      <c r="I37" s="111"/>
      <c r="J37" s="146"/>
      <c r="K37" s="146"/>
      <c r="L37" s="147"/>
      <c r="M37" s="768"/>
      <c r="N37" s="112" t="s">
        <v>2098</v>
      </c>
      <c r="O37" s="50"/>
      <c r="P37" s="50"/>
    </row>
    <row r="38" spans="1:16" ht="18" hidden="1" customHeight="1" outlineLevel="1" x14ac:dyDescent="0.25">
      <c r="A38" s="4991"/>
      <c r="B38" s="4997"/>
      <c r="C38" s="4997"/>
      <c r="D38" s="1352" t="s">
        <v>2791</v>
      </c>
      <c r="E38" s="1320" t="s">
        <v>781</v>
      </c>
      <c r="F38" s="1353" t="s">
        <v>16</v>
      </c>
      <c r="G38" s="1322" t="s">
        <v>781</v>
      </c>
      <c r="H38" s="816"/>
      <c r="I38" s="111"/>
      <c r="J38" s="146"/>
      <c r="K38" s="146"/>
      <c r="L38" s="147"/>
      <c r="M38" s="768"/>
      <c r="N38" s="112" t="s">
        <v>2098</v>
      </c>
      <c r="O38" s="50"/>
      <c r="P38" s="50"/>
    </row>
    <row r="39" spans="1:16" ht="18" hidden="1" customHeight="1" outlineLevel="1" x14ac:dyDescent="0.25">
      <c r="A39" s="4991"/>
      <c r="B39" s="4997"/>
      <c r="C39" s="4997"/>
      <c r="D39" s="1354" t="s">
        <v>2094</v>
      </c>
      <c r="E39" s="1355" t="s">
        <v>2792</v>
      </c>
      <c r="F39" s="1351" t="s">
        <v>16</v>
      </c>
      <c r="G39" s="1356" t="s">
        <v>2793</v>
      </c>
      <c r="H39" s="4309"/>
      <c r="I39" s="801"/>
      <c r="J39" s="797"/>
      <c r="K39" s="797"/>
      <c r="L39" s="799"/>
      <c r="M39" s="784"/>
      <c r="N39" s="114" t="s">
        <v>2098</v>
      </c>
      <c r="O39" s="50"/>
      <c r="P39" s="50"/>
    </row>
    <row r="40" spans="1:16" ht="18" hidden="1" customHeight="1" outlineLevel="1" x14ac:dyDescent="0.25">
      <c r="A40" s="4991"/>
      <c r="B40" s="4997"/>
      <c r="C40" s="4997"/>
      <c r="D40" s="1357" t="s">
        <v>2794</v>
      </c>
      <c r="E40" s="1358" t="s">
        <v>2100</v>
      </c>
      <c r="F40" s="1353" t="s">
        <v>75</v>
      </c>
      <c r="G40" s="1359" t="s">
        <v>2102</v>
      </c>
      <c r="H40" s="4309"/>
      <c r="I40" s="802"/>
      <c r="J40" s="798"/>
      <c r="K40" s="798"/>
      <c r="L40" s="800"/>
      <c r="M40" s="784"/>
      <c r="N40" s="112" t="s">
        <v>2098</v>
      </c>
      <c r="O40" s="50"/>
      <c r="P40" s="50"/>
    </row>
    <row r="41" spans="1:16" ht="18" hidden="1" customHeight="1" outlineLevel="1" x14ac:dyDescent="0.25">
      <c r="A41" s="4991"/>
      <c r="B41" s="4997"/>
      <c r="C41" s="4997"/>
      <c r="D41" s="1360" t="s">
        <v>2103</v>
      </c>
      <c r="E41" s="1324" t="s">
        <v>2104</v>
      </c>
      <c r="F41" s="1361" t="s">
        <v>16</v>
      </c>
      <c r="G41" s="1326" t="s">
        <v>2795</v>
      </c>
      <c r="H41" s="816"/>
      <c r="I41" s="116"/>
      <c r="J41" s="149"/>
      <c r="K41" s="149"/>
      <c r="L41" s="150"/>
      <c r="M41" s="768"/>
      <c r="N41" s="117" t="s">
        <v>2098</v>
      </c>
      <c r="O41" s="50"/>
      <c r="P41" s="50"/>
    </row>
    <row r="42" spans="1:16" ht="18" hidden="1" customHeight="1" outlineLevel="1" x14ac:dyDescent="0.25">
      <c r="A42" s="4991"/>
      <c r="B42" s="4997"/>
      <c r="C42" s="4997"/>
      <c r="D42" s="1352" t="s">
        <v>2106</v>
      </c>
      <c r="E42" s="1320" t="s">
        <v>2107</v>
      </c>
      <c r="F42" s="1353" t="s">
        <v>16</v>
      </c>
      <c r="G42" s="1322" t="s">
        <v>2107</v>
      </c>
      <c r="H42" s="816"/>
      <c r="I42" s="111"/>
      <c r="J42" s="146"/>
      <c r="K42" s="146"/>
      <c r="L42" s="147"/>
      <c r="M42" s="768"/>
      <c r="N42" s="112" t="s">
        <v>2098</v>
      </c>
      <c r="O42" s="50"/>
      <c r="P42" s="50"/>
    </row>
    <row r="43" spans="1:16" ht="18" hidden="1" customHeight="1" outlineLevel="1" x14ac:dyDescent="0.25">
      <c r="A43" s="4991"/>
      <c r="B43" s="4997"/>
      <c r="C43" s="4997"/>
      <c r="D43" s="1362" t="s">
        <v>2108</v>
      </c>
      <c r="E43" s="1329" t="s">
        <v>2109</v>
      </c>
      <c r="F43" s="1363" t="s">
        <v>16</v>
      </c>
      <c r="G43" s="1331" t="s">
        <v>2110</v>
      </c>
      <c r="H43" s="816"/>
      <c r="I43" s="1129"/>
      <c r="J43" s="887"/>
      <c r="K43" s="887"/>
      <c r="L43" s="772"/>
      <c r="M43" s="768"/>
      <c r="N43" s="888" t="s">
        <v>2098</v>
      </c>
      <c r="O43" s="50"/>
      <c r="P43" s="50"/>
    </row>
    <row r="44" spans="1:16" ht="18" hidden="1" customHeight="1" outlineLevel="1" x14ac:dyDescent="0.25">
      <c r="A44" s="4991"/>
      <c r="B44" s="4997"/>
      <c r="C44" s="4996" t="s">
        <v>2111</v>
      </c>
      <c r="D44" s="1350" t="s">
        <v>2114</v>
      </c>
      <c r="E44" s="1316" t="s">
        <v>2115</v>
      </c>
      <c r="F44" s="1351" t="s">
        <v>16</v>
      </c>
      <c r="G44" s="1318" t="s">
        <v>2115</v>
      </c>
      <c r="H44" s="816"/>
      <c r="I44" s="113"/>
      <c r="J44" s="153"/>
      <c r="K44" s="153"/>
      <c r="L44" s="154"/>
      <c r="M44" s="768"/>
      <c r="N44" s="114" t="s">
        <v>2098</v>
      </c>
      <c r="O44" s="50"/>
      <c r="P44" s="50"/>
    </row>
    <row r="45" spans="1:16" ht="18" hidden="1" customHeight="1" outlineLevel="1" x14ac:dyDescent="0.25">
      <c r="A45" s="4991"/>
      <c r="B45" s="4997"/>
      <c r="C45" s="4997"/>
      <c r="D45" s="1352" t="s">
        <v>2116</v>
      </c>
      <c r="E45" s="1320" t="s">
        <v>2117</v>
      </c>
      <c r="F45" s="1353" t="s">
        <v>16</v>
      </c>
      <c r="G45" s="1322" t="s">
        <v>2117</v>
      </c>
      <c r="H45" s="816"/>
      <c r="I45" s="111"/>
      <c r="J45" s="146"/>
      <c r="K45" s="146"/>
      <c r="L45" s="147"/>
      <c r="M45" s="768"/>
      <c r="N45" s="112" t="s">
        <v>2098</v>
      </c>
      <c r="O45" s="50"/>
      <c r="P45" s="50"/>
    </row>
    <row r="46" spans="1:16" ht="18" hidden="1" customHeight="1" outlineLevel="1" x14ac:dyDescent="0.25">
      <c r="A46" s="4991"/>
      <c r="B46" s="4997"/>
      <c r="C46" s="4997"/>
      <c r="D46" s="1352" t="s">
        <v>2120</v>
      </c>
      <c r="E46" s="1320" t="s">
        <v>2121</v>
      </c>
      <c r="F46" s="1353" t="s">
        <v>16</v>
      </c>
      <c r="G46" s="1322" t="s">
        <v>2121</v>
      </c>
      <c r="H46" s="816"/>
      <c r="I46" s="111"/>
      <c r="J46" s="146"/>
      <c r="K46" s="146"/>
      <c r="L46" s="147"/>
      <c r="M46" s="768"/>
      <c r="N46" s="112" t="s">
        <v>2098</v>
      </c>
      <c r="O46" s="50"/>
      <c r="P46" s="50"/>
    </row>
    <row r="47" spans="1:16" ht="18" hidden="1" customHeight="1" outlineLevel="1" x14ac:dyDescent="0.25">
      <c r="A47" s="4991"/>
      <c r="B47" s="4997"/>
      <c r="C47" s="4997"/>
      <c r="D47" s="1352" t="s">
        <v>2122</v>
      </c>
      <c r="E47" s="1320" t="s">
        <v>2123</v>
      </c>
      <c r="F47" s="1353" t="s">
        <v>16</v>
      </c>
      <c r="G47" s="1322" t="s">
        <v>2123</v>
      </c>
      <c r="H47" s="816"/>
      <c r="I47" s="111"/>
      <c r="J47" s="146"/>
      <c r="K47" s="146"/>
      <c r="L47" s="147"/>
      <c r="M47" s="768"/>
      <c r="N47" s="112" t="s">
        <v>2098</v>
      </c>
      <c r="O47" s="50"/>
      <c r="P47" s="50"/>
    </row>
    <row r="48" spans="1:16" ht="18" hidden="1" customHeight="1" outlineLevel="1" x14ac:dyDescent="0.25">
      <c r="A48" s="4991"/>
      <c r="B48" s="4997"/>
      <c r="C48" s="4997"/>
      <c r="D48" s="1352" t="s">
        <v>2124</v>
      </c>
      <c r="E48" s="1320" t="s">
        <v>2125</v>
      </c>
      <c r="F48" s="1353" t="s">
        <v>16</v>
      </c>
      <c r="G48" s="1322" t="s">
        <v>2125</v>
      </c>
      <c r="H48" s="816"/>
      <c r="I48" s="111"/>
      <c r="J48" s="146"/>
      <c r="K48" s="146"/>
      <c r="L48" s="147"/>
      <c r="M48" s="768"/>
      <c r="N48" s="112" t="s">
        <v>2098</v>
      </c>
      <c r="O48" s="50"/>
      <c r="P48" s="50"/>
    </row>
    <row r="49" spans="1:16" ht="18" hidden="1" customHeight="1" outlineLevel="1" x14ac:dyDescent="0.25">
      <c r="A49" s="4991"/>
      <c r="B49" s="4997"/>
      <c r="C49" s="4997"/>
      <c r="D49" s="1352" t="s">
        <v>2126</v>
      </c>
      <c r="E49" s="1320" t="s">
        <v>2127</v>
      </c>
      <c r="F49" s="1353" t="s">
        <v>16</v>
      </c>
      <c r="G49" s="1322" t="s">
        <v>2127</v>
      </c>
      <c r="H49" s="816"/>
      <c r="I49" s="111"/>
      <c r="J49" s="146"/>
      <c r="K49" s="146"/>
      <c r="L49" s="147"/>
      <c r="M49" s="768"/>
      <c r="N49" s="112" t="s">
        <v>2098</v>
      </c>
      <c r="O49" s="50"/>
      <c r="P49" s="50"/>
    </row>
    <row r="50" spans="1:16" ht="18" hidden="1" customHeight="1" outlineLevel="1" x14ac:dyDescent="0.25">
      <c r="A50" s="4991"/>
      <c r="B50" s="4997"/>
      <c r="C50" s="5378"/>
      <c r="D50" s="1362" t="s">
        <v>2128</v>
      </c>
      <c r="E50" s="1329" t="s">
        <v>2129</v>
      </c>
      <c r="F50" s="1363" t="s">
        <v>16</v>
      </c>
      <c r="G50" s="1331" t="s">
        <v>2130</v>
      </c>
      <c r="H50" s="816"/>
      <c r="I50" s="1129"/>
      <c r="J50" s="887"/>
      <c r="K50" s="887"/>
      <c r="L50" s="772"/>
      <c r="M50" s="768"/>
      <c r="N50" s="888" t="s">
        <v>2098</v>
      </c>
      <c r="O50" s="50"/>
      <c r="P50" s="50"/>
    </row>
    <row r="51" spans="1:16" ht="18" hidden="1" customHeight="1" outlineLevel="1" thickBot="1" x14ac:dyDescent="0.3">
      <c r="A51" s="4991"/>
      <c r="B51" s="4997"/>
      <c r="C51" s="1342" t="s">
        <v>2131</v>
      </c>
      <c r="D51" s="1364" t="s">
        <v>2132</v>
      </c>
      <c r="E51" s="1365" t="s">
        <v>2133</v>
      </c>
      <c r="F51" s="1366" t="s">
        <v>16</v>
      </c>
      <c r="G51" s="1367" t="s">
        <v>2134</v>
      </c>
      <c r="H51" s="816"/>
      <c r="I51" s="789"/>
      <c r="J51" s="795"/>
      <c r="K51" s="795"/>
      <c r="L51" s="475"/>
      <c r="M51" s="768"/>
      <c r="N51" s="1130" t="s">
        <v>2098</v>
      </c>
      <c r="O51" s="50"/>
      <c r="P51" s="50"/>
    </row>
    <row r="52" spans="1:16" ht="18" hidden="1" customHeight="1" outlineLevel="1" x14ac:dyDescent="0.25">
      <c r="A52" s="4991"/>
      <c r="B52" s="5005" t="s">
        <v>2135</v>
      </c>
      <c r="C52" s="5005" t="s">
        <v>2093</v>
      </c>
      <c r="D52" s="1368" t="s">
        <v>2136</v>
      </c>
      <c r="E52" s="1337" t="s">
        <v>2137</v>
      </c>
      <c r="F52" s="1369" t="s">
        <v>16</v>
      </c>
      <c r="G52" s="1339" t="s">
        <v>2137</v>
      </c>
      <c r="H52" s="816"/>
      <c r="I52" s="129"/>
      <c r="J52" s="157"/>
      <c r="K52" s="157"/>
      <c r="L52" s="158"/>
      <c r="M52" s="768"/>
      <c r="N52" s="130" t="s">
        <v>2098</v>
      </c>
      <c r="O52" s="50"/>
      <c r="P52" s="50"/>
    </row>
    <row r="53" spans="1:16" ht="18" hidden="1" customHeight="1" outlineLevel="1" x14ac:dyDescent="0.25">
      <c r="A53" s="4991"/>
      <c r="B53" s="4997"/>
      <c r="C53" s="4997"/>
      <c r="D53" s="1352" t="s">
        <v>2138</v>
      </c>
      <c r="E53" s="1320" t="s">
        <v>2139</v>
      </c>
      <c r="F53" s="1353" t="s">
        <v>16</v>
      </c>
      <c r="G53" s="1322" t="s">
        <v>2139</v>
      </c>
      <c r="H53" s="816"/>
      <c r="I53" s="111"/>
      <c r="J53" s="146"/>
      <c r="K53" s="146"/>
      <c r="L53" s="147"/>
      <c r="M53" s="768"/>
      <c r="N53" s="112" t="s">
        <v>2098</v>
      </c>
      <c r="O53" s="50"/>
      <c r="P53" s="50"/>
    </row>
    <row r="54" spans="1:16" ht="18" hidden="1" customHeight="1" outlineLevel="1" x14ac:dyDescent="0.25">
      <c r="A54" s="4991"/>
      <c r="B54" s="4997"/>
      <c r="C54" s="4997"/>
      <c r="D54" s="1352" t="s">
        <v>2140</v>
      </c>
      <c r="E54" s="1320" t="s">
        <v>2141</v>
      </c>
      <c r="F54" s="1353" t="s">
        <v>16</v>
      </c>
      <c r="G54" s="1322" t="s">
        <v>2141</v>
      </c>
      <c r="H54" s="816"/>
      <c r="I54" s="111"/>
      <c r="J54" s="146"/>
      <c r="K54" s="146"/>
      <c r="L54" s="147"/>
      <c r="M54" s="768"/>
      <c r="N54" s="112" t="s">
        <v>2098</v>
      </c>
      <c r="O54" s="50"/>
      <c r="P54" s="50"/>
    </row>
    <row r="55" spans="1:16" ht="18" hidden="1" customHeight="1" outlineLevel="1" x14ac:dyDescent="0.25">
      <c r="A55" s="4991"/>
      <c r="B55" s="4997"/>
      <c r="C55" s="4997"/>
      <c r="D55" s="1362" t="s">
        <v>2142</v>
      </c>
      <c r="E55" s="1329" t="s">
        <v>2143</v>
      </c>
      <c r="F55" s="1363" t="s">
        <v>16</v>
      </c>
      <c r="G55" s="1331" t="s">
        <v>2144</v>
      </c>
      <c r="H55" s="816"/>
      <c r="I55" s="1129"/>
      <c r="J55" s="887"/>
      <c r="K55" s="887"/>
      <c r="L55" s="772"/>
      <c r="M55" s="768"/>
      <c r="N55" s="888" t="s">
        <v>2098</v>
      </c>
      <c r="O55" s="50"/>
      <c r="P55" s="50"/>
    </row>
    <row r="56" spans="1:16" ht="18" hidden="1" customHeight="1" outlineLevel="1" x14ac:dyDescent="0.25">
      <c r="A56" s="4991"/>
      <c r="B56" s="4997"/>
      <c r="C56" s="4996" t="s">
        <v>2111</v>
      </c>
      <c r="D56" s="1350" t="s">
        <v>2145</v>
      </c>
      <c r="E56" s="1316" t="s">
        <v>2146</v>
      </c>
      <c r="F56" s="1351" t="s">
        <v>16</v>
      </c>
      <c r="G56" s="1318" t="s">
        <v>2146</v>
      </c>
      <c r="H56" s="816"/>
      <c r="I56" s="113"/>
      <c r="J56" s="153"/>
      <c r="K56" s="153"/>
      <c r="L56" s="154"/>
      <c r="M56" s="768"/>
      <c r="N56" s="114" t="s">
        <v>2098</v>
      </c>
      <c r="O56" s="50"/>
      <c r="P56" s="50"/>
    </row>
    <row r="57" spans="1:16" ht="18" hidden="1" customHeight="1" outlineLevel="1" x14ac:dyDescent="0.25">
      <c r="A57" s="4991"/>
      <c r="B57" s="4997"/>
      <c r="C57" s="4997"/>
      <c r="D57" s="1352" t="s">
        <v>2147</v>
      </c>
      <c r="E57" s="1320" t="s">
        <v>2148</v>
      </c>
      <c r="F57" s="1353" t="s">
        <v>16</v>
      </c>
      <c r="G57" s="1322" t="s">
        <v>2148</v>
      </c>
      <c r="H57" s="816"/>
      <c r="I57" s="111"/>
      <c r="J57" s="146"/>
      <c r="K57" s="146"/>
      <c r="L57" s="147"/>
      <c r="M57" s="768"/>
      <c r="N57" s="112" t="s">
        <v>2098</v>
      </c>
      <c r="O57" s="50"/>
      <c r="P57" s="50"/>
    </row>
    <row r="58" spans="1:16" ht="18" hidden="1" customHeight="1" outlineLevel="1" x14ac:dyDescent="0.25">
      <c r="A58" s="4991"/>
      <c r="B58" s="4997"/>
      <c r="C58" s="4997"/>
      <c r="D58" s="1352" t="s">
        <v>2149</v>
      </c>
      <c r="E58" s="1320" t="s">
        <v>2150</v>
      </c>
      <c r="F58" s="1353" t="s">
        <v>16</v>
      </c>
      <c r="G58" s="1322" t="s">
        <v>2150</v>
      </c>
      <c r="H58" s="816"/>
      <c r="I58" s="111"/>
      <c r="J58" s="146"/>
      <c r="K58" s="146"/>
      <c r="L58" s="147"/>
      <c r="M58" s="768"/>
      <c r="N58" s="112" t="s">
        <v>2098</v>
      </c>
      <c r="O58" s="50"/>
      <c r="P58" s="50"/>
    </row>
    <row r="59" spans="1:16" ht="18" hidden="1" customHeight="1" outlineLevel="1" x14ac:dyDescent="0.25">
      <c r="A59" s="4991"/>
      <c r="B59" s="4997"/>
      <c r="C59" s="4997"/>
      <c r="D59" s="1352" t="s">
        <v>2136</v>
      </c>
      <c r="E59" s="1320" t="s">
        <v>2151</v>
      </c>
      <c r="F59" s="1353" t="s">
        <v>16</v>
      </c>
      <c r="G59" s="1322" t="s">
        <v>2151</v>
      </c>
      <c r="H59" s="816"/>
      <c r="I59" s="111"/>
      <c r="J59" s="146"/>
      <c r="K59" s="146"/>
      <c r="L59" s="147"/>
      <c r="M59" s="768"/>
      <c r="N59" s="112" t="s">
        <v>2098</v>
      </c>
      <c r="O59" s="50"/>
      <c r="P59" s="50"/>
    </row>
    <row r="60" spans="1:16" ht="18" hidden="1" customHeight="1" outlineLevel="1" x14ac:dyDescent="0.25">
      <c r="A60" s="4991"/>
      <c r="B60" s="4997"/>
      <c r="C60" s="4997"/>
      <c r="D60" s="1352" t="s">
        <v>2138</v>
      </c>
      <c r="E60" s="1320" t="s">
        <v>2152</v>
      </c>
      <c r="F60" s="1353" t="s">
        <v>16</v>
      </c>
      <c r="G60" s="1322" t="s">
        <v>2152</v>
      </c>
      <c r="H60" s="816"/>
      <c r="I60" s="111"/>
      <c r="J60" s="146"/>
      <c r="K60" s="146"/>
      <c r="L60" s="147"/>
      <c r="M60" s="768"/>
      <c r="N60" s="112" t="s">
        <v>2098</v>
      </c>
      <c r="O60" s="50"/>
      <c r="P60" s="50"/>
    </row>
    <row r="61" spans="1:16" ht="18" hidden="1" customHeight="1" outlineLevel="1" x14ac:dyDescent="0.25">
      <c r="A61" s="4991"/>
      <c r="B61" s="4997"/>
      <c r="C61" s="5378"/>
      <c r="D61" s="1362" t="s">
        <v>2153</v>
      </c>
      <c r="E61" s="1329" t="s">
        <v>2154</v>
      </c>
      <c r="F61" s="1363" t="s">
        <v>16</v>
      </c>
      <c r="G61" s="1331" t="s">
        <v>2155</v>
      </c>
      <c r="H61" s="816"/>
      <c r="I61" s="1129"/>
      <c r="J61" s="887"/>
      <c r="K61" s="887"/>
      <c r="L61" s="772"/>
      <c r="M61" s="768"/>
      <c r="N61" s="888" t="s">
        <v>2098</v>
      </c>
      <c r="O61" s="50"/>
      <c r="P61" s="50"/>
    </row>
    <row r="62" spans="1:16" ht="18" hidden="1" customHeight="1" outlineLevel="1" thickBot="1" x14ac:dyDescent="0.3">
      <c r="A62" s="4991"/>
      <c r="B62" s="4998"/>
      <c r="C62" s="1349" t="s">
        <v>2131</v>
      </c>
      <c r="D62" s="1370" t="s">
        <v>2156</v>
      </c>
      <c r="E62" s="1333" t="s">
        <v>2157</v>
      </c>
      <c r="F62" s="1371" t="s">
        <v>16</v>
      </c>
      <c r="G62" s="1335" t="s">
        <v>2158</v>
      </c>
      <c r="H62" s="816"/>
      <c r="I62" s="1128"/>
      <c r="J62" s="889"/>
      <c r="K62" s="889"/>
      <c r="L62" s="890"/>
      <c r="M62" s="768"/>
      <c r="N62" s="891" t="s">
        <v>2098</v>
      </c>
      <c r="O62" s="50"/>
      <c r="P62" s="50"/>
    </row>
    <row r="63" spans="1:16" ht="18" hidden="1" customHeight="1" outlineLevel="1" x14ac:dyDescent="0.25">
      <c r="A63" s="4991"/>
      <c r="B63" s="5005" t="s">
        <v>2159</v>
      </c>
      <c r="C63" s="5005"/>
      <c r="D63" s="1352" t="s">
        <v>2160</v>
      </c>
      <c r="E63" s="1320" t="s">
        <v>2161</v>
      </c>
      <c r="F63" s="1353" t="s">
        <v>16</v>
      </c>
      <c r="G63" s="1322" t="s">
        <v>2162</v>
      </c>
      <c r="H63" s="816"/>
      <c r="I63" s="111"/>
      <c r="J63" s="146"/>
      <c r="K63" s="146"/>
      <c r="L63" s="147"/>
      <c r="M63" s="768"/>
      <c r="N63" s="112" t="s">
        <v>2098</v>
      </c>
      <c r="O63" s="50"/>
      <c r="P63" s="50"/>
    </row>
    <row r="64" spans="1:16" ht="18" hidden="1" customHeight="1" outlineLevel="1" x14ac:dyDescent="0.25">
      <c r="A64" s="4991"/>
      <c r="B64" s="4997"/>
      <c r="C64" s="4997"/>
      <c r="D64" s="1352" t="s">
        <v>2163</v>
      </c>
      <c r="E64" s="1320" t="s">
        <v>2164</v>
      </c>
      <c r="F64" s="1353" t="s">
        <v>75</v>
      </c>
      <c r="G64" s="1322" t="s">
        <v>2164</v>
      </c>
      <c r="H64" s="816"/>
      <c r="I64" s="111"/>
      <c r="J64" s="146"/>
      <c r="K64" s="146"/>
      <c r="L64" s="147"/>
      <c r="M64" s="768"/>
      <c r="N64" s="112" t="s">
        <v>2098</v>
      </c>
      <c r="O64" s="50"/>
      <c r="P64" s="50"/>
    </row>
    <row r="65" spans="1:16" ht="18" hidden="1" customHeight="1" outlineLevel="1" thickBot="1" x14ac:dyDescent="0.3">
      <c r="A65" s="4992"/>
      <c r="B65" s="5010"/>
      <c r="C65" s="5010"/>
      <c r="D65" s="1372" t="s">
        <v>2165</v>
      </c>
      <c r="E65" s="1346" t="s">
        <v>2166</v>
      </c>
      <c r="F65" s="1373" t="s">
        <v>16</v>
      </c>
      <c r="G65" s="1348" t="s">
        <v>2167</v>
      </c>
      <c r="H65" s="816"/>
      <c r="I65" s="137"/>
      <c r="J65" s="165"/>
      <c r="K65" s="165"/>
      <c r="L65" s="166"/>
      <c r="M65" s="768"/>
      <c r="N65" s="138" t="s">
        <v>2098</v>
      </c>
      <c r="O65" s="50"/>
      <c r="P65" s="50"/>
    </row>
    <row r="66" spans="1:16" s="1" customFormat="1" ht="15" hidden="1" customHeight="1" outlineLevel="1" thickTop="1" x14ac:dyDescent="0.35">
      <c r="A66" s="69"/>
      <c r="B66" s="69"/>
      <c r="C66" s="69"/>
      <c r="E66" s="42"/>
      <c r="H66" s="44"/>
      <c r="M66" s="44"/>
    </row>
    <row r="67" spans="1:16" ht="18" hidden="1" customHeight="1" outlineLevel="1" x14ac:dyDescent="0.25">
      <c r="A67" s="4990" t="s">
        <v>2796</v>
      </c>
      <c r="B67" s="4996" t="s">
        <v>2169</v>
      </c>
      <c r="C67" s="4999" t="s">
        <v>2170</v>
      </c>
      <c r="D67" s="1350" t="s">
        <v>2171</v>
      </c>
      <c r="E67" s="1316" t="s">
        <v>2172</v>
      </c>
      <c r="F67" s="1351" t="s">
        <v>16</v>
      </c>
      <c r="G67" s="1318" t="s">
        <v>2172</v>
      </c>
      <c r="H67" s="816"/>
      <c r="I67" s="113"/>
      <c r="J67" s="153"/>
      <c r="K67" s="153"/>
      <c r="L67" s="154"/>
      <c r="M67" s="768"/>
      <c r="N67" s="114" t="s">
        <v>2098</v>
      </c>
      <c r="O67" s="50"/>
      <c r="P67" s="50"/>
    </row>
    <row r="68" spans="1:16" ht="18" hidden="1" customHeight="1" outlineLevel="1" x14ac:dyDescent="0.25">
      <c r="A68" s="4991"/>
      <c r="B68" s="4997"/>
      <c r="C68" s="5000"/>
      <c r="D68" s="1352" t="s">
        <v>2173</v>
      </c>
      <c r="E68" s="1320" t="s">
        <v>2174</v>
      </c>
      <c r="F68" s="1353" t="s">
        <v>16</v>
      </c>
      <c r="G68" s="1322" t="s">
        <v>2174</v>
      </c>
      <c r="H68" s="816"/>
      <c r="I68" s="111"/>
      <c r="J68" s="146"/>
      <c r="K68" s="146"/>
      <c r="L68" s="147"/>
      <c r="M68" s="768"/>
      <c r="N68" s="112" t="s">
        <v>2098</v>
      </c>
      <c r="O68" s="50"/>
      <c r="P68" s="50"/>
    </row>
    <row r="69" spans="1:16" ht="18" hidden="1" customHeight="1" outlineLevel="1" x14ac:dyDescent="0.25">
      <c r="A69" s="4991"/>
      <c r="B69" s="4997"/>
      <c r="C69" s="5000"/>
      <c r="D69" s="1352" t="s">
        <v>2175</v>
      </c>
      <c r="E69" s="1320" t="s">
        <v>2176</v>
      </c>
      <c r="F69" s="1353" t="s">
        <v>16</v>
      </c>
      <c r="G69" s="1322" t="s">
        <v>2176</v>
      </c>
      <c r="H69" s="816"/>
      <c r="I69" s="111"/>
      <c r="J69" s="146"/>
      <c r="K69" s="146"/>
      <c r="L69" s="147"/>
      <c r="M69" s="768"/>
      <c r="N69" s="112" t="s">
        <v>2098</v>
      </c>
      <c r="O69" s="50"/>
      <c r="P69" s="50"/>
    </row>
    <row r="70" spans="1:16" ht="18" hidden="1" customHeight="1" outlineLevel="1" x14ac:dyDescent="0.25">
      <c r="A70" s="4991"/>
      <c r="B70" s="4997"/>
      <c r="C70" s="5000"/>
      <c r="D70" s="1362" t="s">
        <v>2177</v>
      </c>
      <c r="E70" s="1329" t="s">
        <v>2178</v>
      </c>
      <c r="F70" s="1363" t="s">
        <v>16</v>
      </c>
      <c r="G70" s="1331" t="s">
        <v>2179</v>
      </c>
      <c r="H70" s="816"/>
      <c r="I70" s="1129"/>
      <c r="J70" s="887"/>
      <c r="K70" s="887"/>
      <c r="L70" s="772"/>
      <c r="M70" s="768"/>
      <c r="N70" s="888" t="s">
        <v>2098</v>
      </c>
      <c r="O70" s="50"/>
      <c r="P70" s="50"/>
    </row>
    <row r="71" spans="1:16" ht="18" hidden="1" customHeight="1" outlineLevel="1" x14ac:dyDescent="0.25">
      <c r="A71" s="4991"/>
      <c r="B71" s="4997"/>
      <c r="C71" s="4999" t="s">
        <v>2180</v>
      </c>
      <c r="D71" s="1350" t="s">
        <v>2181</v>
      </c>
      <c r="E71" s="1316" t="s">
        <v>2182</v>
      </c>
      <c r="F71" s="1351" t="s">
        <v>16</v>
      </c>
      <c r="G71" s="1318" t="s">
        <v>2182</v>
      </c>
      <c r="H71" s="816"/>
      <c r="I71" s="113"/>
      <c r="J71" s="153"/>
      <c r="K71" s="153"/>
      <c r="L71" s="154"/>
      <c r="M71" s="768"/>
      <c r="N71" s="114" t="s">
        <v>2098</v>
      </c>
      <c r="O71" s="50"/>
      <c r="P71" s="50"/>
    </row>
    <row r="72" spans="1:16" ht="18" hidden="1" customHeight="1" outlineLevel="1" x14ac:dyDescent="0.25">
      <c r="A72" s="4991"/>
      <c r="B72" s="4997"/>
      <c r="C72" s="5000"/>
      <c r="D72" s="1352" t="s">
        <v>2183</v>
      </c>
      <c r="E72" s="1320" t="s">
        <v>2184</v>
      </c>
      <c r="F72" s="1353" t="s">
        <v>16</v>
      </c>
      <c r="G72" s="1322" t="s">
        <v>2184</v>
      </c>
      <c r="H72" s="816"/>
      <c r="I72" s="111"/>
      <c r="J72" s="146"/>
      <c r="K72" s="146"/>
      <c r="L72" s="147"/>
      <c r="M72" s="768"/>
      <c r="N72" s="112" t="s">
        <v>2098</v>
      </c>
      <c r="O72" s="50"/>
      <c r="P72" s="50"/>
    </row>
    <row r="73" spans="1:16" ht="18" hidden="1" customHeight="1" outlineLevel="1" x14ac:dyDescent="0.25">
      <c r="A73" s="4991"/>
      <c r="B73" s="4997"/>
      <c r="C73" s="5000"/>
      <c r="D73" s="1352" t="s">
        <v>2185</v>
      </c>
      <c r="E73" s="1320" t="s">
        <v>2186</v>
      </c>
      <c r="F73" s="1353" t="s">
        <v>16</v>
      </c>
      <c r="G73" s="1322" t="s">
        <v>2186</v>
      </c>
      <c r="H73" s="816"/>
      <c r="I73" s="111"/>
      <c r="J73" s="146"/>
      <c r="K73" s="146"/>
      <c r="L73" s="147"/>
      <c r="M73" s="768"/>
      <c r="N73" s="112" t="s">
        <v>2098</v>
      </c>
      <c r="O73" s="50"/>
      <c r="P73" s="50"/>
    </row>
    <row r="74" spans="1:16" ht="18" hidden="1" customHeight="1" outlineLevel="1" x14ac:dyDescent="0.25">
      <c r="A74" s="4991"/>
      <c r="B74" s="4997"/>
      <c r="C74" s="5000"/>
      <c r="D74" s="1352" t="s">
        <v>2187</v>
      </c>
      <c r="E74" s="1320" t="s">
        <v>2188</v>
      </c>
      <c r="F74" s="1353" t="s">
        <v>16</v>
      </c>
      <c r="G74" s="1322" t="s">
        <v>2188</v>
      </c>
      <c r="H74" s="816"/>
      <c r="I74" s="111"/>
      <c r="J74" s="146"/>
      <c r="K74" s="146"/>
      <c r="L74" s="147"/>
      <c r="M74" s="768"/>
      <c r="N74" s="112" t="s">
        <v>2098</v>
      </c>
      <c r="O74" s="50"/>
      <c r="P74" s="50"/>
    </row>
    <row r="75" spans="1:16" ht="18" hidden="1" customHeight="1" outlineLevel="1" x14ac:dyDescent="0.25">
      <c r="A75" s="4991"/>
      <c r="B75" s="4997"/>
      <c r="C75" s="5000"/>
      <c r="D75" s="1352" t="s">
        <v>2189</v>
      </c>
      <c r="E75" s="1320" t="s">
        <v>2190</v>
      </c>
      <c r="F75" s="1353" t="s">
        <v>16</v>
      </c>
      <c r="G75" s="1322" t="s">
        <v>2190</v>
      </c>
      <c r="H75" s="816"/>
      <c r="I75" s="111"/>
      <c r="J75" s="146"/>
      <c r="K75" s="146"/>
      <c r="L75" s="147"/>
      <c r="M75" s="768"/>
      <c r="N75" s="112" t="s">
        <v>2098</v>
      </c>
      <c r="O75" s="50"/>
      <c r="P75" s="50"/>
    </row>
    <row r="76" spans="1:16" ht="18" hidden="1" customHeight="1" outlineLevel="1" x14ac:dyDescent="0.25">
      <c r="A76" s="4991"/>
      <c r="B76" s="4997"/>
      <c r="C76" s="5000"/>
      <c r="D76" s="1352" t="s">
        <v>2175</v>
      </c>
      <c r="E76" s="1320" t="s">
        <v>2191</v>
      </c>
      <c r="F76" s="1353" t="s">
        <v>16</v>
      </c>
      <c r="G76" s="1322" t="s">
        <v>2191</v>
      </c>
      <c r="H76" s="816"/>
      <c r="I76" s="111"/>
      <c r="J76" s="146"/>
      <c r="K76" s="146"/>
      <c r="L76" s="147"/>
      <c r="M76" s="768"/>
      <c r="N76" s="112" t="s">
        <v>2098</v>
      </c>
      <c r="O76" s="50"/>
      <c r="P76" s="50"/>
    </row>
    <row r="77" spans="1:16" ht="18" hidden="1" customHeight="1" outlineLevel="1" x14ac:dyDescent="0.25">
      <c r="A77" s="4991"/>
      <c r="B77" s="4997"/>
      <c r="C77" s="5001"/>
      <c r="D77" s="1362" t="s">
        <v>2192</v>
      </c>
      <c r="E77" s="1329" t="s">
        <v>2193</v>
      </c>
      <c r="F77" s="1363" t="s">
        <v>16</v>
      </c>
      <c r="G77" s="1331" t="s">
        <v>2797</v>
      </c>
      <c r="H77" s="816"/>
      <c r="I77" s="1129"/>
      <c r="J77" s="887"/>
      <c r="K77" s="887"/>
      <c r="L77" s="772"/>
      <c r="M77" s="768"/>
      <c r="N77" s="888" t="s">
        <v>2098</v>
      </c>
      <c r="O77" s="50"/>
      <c r="P77" s="50"/>
    </row>
    <row r="78" spans="1:16" ht="18" hidden="1" customHeight="1" outlineLevel="1" thickBot="1" x14ac:dyDescent="0.3">
      <c r="A78" s="4991"/>
      <c r="B78" s="4997"/>
      <c r="C78" s="1343" t="s">
        <v>78</v>
      </c>
      <c r="D78" s="1364" t="s">
        <v>2195</v>
      </c>
      <c r="E78" s="1365" t="s">
        <v>2196</v>
      </c>
      <c r="F78" s="1366" t="s">
        <v>16</v>
      </c>
      <c r="G78" s="1367" t="s">
        <v>2197</v>
      </c>
      <c r="H78" s="816"/>
      <c r="I78" s="789"/>
      <c r="J78" s="795"/>
      <c r="K78" s="795"/>
      <c r="L78" s="475"/>
      <c r="M78" s="768"/>
      <c r="N78" s="1130" t="s">
        <v>2098</v>
      </c>
      <c r="O78" s="50"/>
      <c r="P78" s="50"/>
    </row>
    <row r="79" spans="1:16" ht="18" hidden="1" customHeight="1" outlineLevel="1" x14ac:dyDescent="0.25">
      <c r="A79" s="4991"/>
      <c r="B79" s="5005" t="s">
        <v>2198</v>
      </c>
      <c r="C79" s="5006" t="s">
        <v>2170</v>
      </c>
      <c r="D79" s="1368" t="s">
        <v>2199</v>
      </c>
      <c r="E79" s="1337" t="s">
        <v>2200</v>
      </c>
      <c r="F79" s="1369" t="s">
        <v>16</v>
      </c>
      <c r="G79" s="1339" t="s">
        <v>2200</v>
      </c>
      <c r="H79" s="816"/>
      <c r="I79" s="129"/>
      <c r="J79" s="157"/>
      <c r="K79" s="157"/>
      <c r="L79" s="158"/>
      <c r="M79" s="768"/>
      <c r="N79" s="130" t="s">
        <v>2098</v>
      </c>
      <c r="O79" s="50"/>
      <c r="P79" s="50"/>
    </row>
    <row r="80" spans="1:16" ht="18" hidden="1" customHeight="1" outlineLevel="1" x14ac:dyDescent="0.25">
      <c r="A80" s="4991"/>
      <c r="B80" s="4997"/>
      <c r="C80" s="5000"/>
      <c r="D80" s="1352" t="s">
        <v>2201</v>
      </c>
      <c r="E80" s="1320" t="s">
        <v>2202</v>
      </c>
      <c r="F80" s="1353" t="s">
        <v>16</v>
      </c>
      <c r="G80" s="1322" t="s">
        <v>2202</v>
      </c>
      <c r="H80" s="816"/>
      <c r="I80" s="111"/>
      <c r="J80" s="146"/>
      <c r="K80" s="146"/>
      <c r="L80" s="147"/>
      <c r="M80" s="768"/>
      <c r="N80" s="112" t="s">
        <v>2098</v>
      </c>
      <c r="O80" s="50"/>
      <c r="P80" s="50"/>
    </row>
    <row r="81" spans="1:17" ht="18" hidden="1" customHeight="1" outlineLevel="1" x14ac:dyDescent="0.25">
      <c r="A81" s="4991"/>
      <c r="B81" s="4997"/>
      <c r="C81" s="5000"/>
      <c r="D81" s="1352" t="s">
        <v>2106</v>
      </c>
      <c r="E81" s="1320" t="s">
        <v>2203</v>
      </c>
      <c r="F81" s="1353" t="s">
        <v>16</v>
      </c>
      <c r="G81" s="1322" t="s">
        <v>2203</v>
      </c>
      <c r="H81" s="816"/>
      <c r="I81" s="111"/>
      <c r="J81" s="146"/>
      <c r="K81" s="146"/>
      <c r="L81" s="147"/>
      <c r="M81" s="768"/>
      <c r="N81" s="112" t="s">
        <v>2098</v>
      </c>
      <c r="O81" s="50"/>
      <c r="P81" s="50"/>
    </row>
    <row r="82" spans="1:17" ht="18" hidden="1" customHeight="1" outlineLevel="1" x14ac:dyDescent="0.25">
      <c r="A82" s="4991"/>
      <c r="B82" s="4997"/>
      <c r="C82" s="5000"/>
      <c r="D82" s="1362" t="s">
        <v>2204</v>
      </c>
      <c r="E82" s="1329" t="s">
        <v>2205</v>
      </c>
      <c r="F82" s="1363" t="s">
        <v>16</v>
      </c>
      <c r="G82" s="1331" t="s">
        <v>2798</v>
      </c>
      <c r="H82" s="816"/>
      <c r="I82" s="1129"/>
      <c r="J82" s="887"/>
      <c r="K82" s="887"/>
      <c r="L82" s="772"/>
      <c r="M82" s="768"/>
      <c r="N82" s="1129" t="s">
        <v>2098</v>
      </c>
      <c r="O82" s="887"/>
      <c r="P82" s="887"/>
      <c r="Q82" s="772"/>
    </row>
    <row r="83" spans="1:17" ht="18" hidden="1" customHeight="1" outlineLevel="1" x14ac:dyDescent="0.25">
      <c r="A83" s="4991"/>
      <c r="B83" s="4997"/>
      <c r="C83" s="4999" t="s">
        <v>2180</v>
      </c>
      <c r="D83" s="1350" t="s">
        <v>2199</v>
      </c>
      <c r="E83" s="1316" t="s">
        <v>2207</v>
      </c>
      <c r="F83" s="1351" t="s">
        <v>16</v>
      </c>
      <c r="G83" s="1318" t="s">
        <v>2207</v>
      </c>
      <c r="H83" s="816"/>
      <c r="I83" s="113"/>
      <c r="J83" s="153"/>
      <c r="K83" s="153"/>
      <c r="L83" s="154"/>
      <c r="M83" s="768"/>
      <c r="N83" s="114" t="s">
        <v>2098</v>
      </c>
      <c r="O83" s="50"/>
      <c r="P83" s="50"/>
    </row>
    <row r="84" spans="1:17" ht="18" hidden="1" customHeight="1" outlineLevel="1" x14ac:dyDescent="0.25">
      <c r="A84" s="4991"/>
      <c r="B84" s="4997"/>
      <c r="C84" s="5000"/>
      <c r="D84" s="1352" t="s">
        <v>2201</v>
      </c>
      <c r="E84" s="1320" t="s">
        <v>2208</v>
      </c>
      <c r="F84" s="1353" t="s">
        <v>16</v>
      </c>
      <c r="G84" s="1322" t="s">
        <v>2208</v>
      </c>
      <c r="H84" s="816"/>
      <c r="I84" s="111"/>
      <c r="J84" s="146"/>
      <c r="K84" s="146"/>
      <c r="L84" s="147"/>
      <c r="M84" s="768"/>
      <c r="N84" s="112" t="s">
        <v>2098</v>
      </c>
      <c r="O84" s="50"/>
      <c r="P84" s="50"/>
    </row>
    <row r="85" spans="1:17" ht="18" hidden="1" customHeight="1" outlineLevel="1" x14ac:dyDescent="0.25">
      <c r="A85" s="4991"/>
      <c r="B85" s="4997"/>
      <c r="C85" s="5000"/>
      <c r="D85" s="1352" t="s">
        <v>2106</v>
      </c>
      <c r="E85" s="1320" t="s">
        <v>2209</v>
      </c>
      <c r="F85" s="1353" t="s">
        <v>16</v>
      </c>
      <c r="G85" s="1322" t="s">
        <v>2209</v>
      </c>
      <c r="H85" s="816"/>
      <c r="I85" s="111"/>
      <c r="J85" s="146"/>
      <c r="K85" s="146"/>
      <c r="L85" s="147"/>
      <c r="M85" s="768"/>
      <c r="N85" s="112" t="s">
        <v>2098</v>
      </c>
      <c r="O85" s="50"/>
      <c r="P85" s="50"/>
    </row>
    <row r="86" spans="1:17" ht="18" hidden="1" customHeight="1" outlineLevel="1" x14ac:dyDescent="0.25">
      <c r="A86" s="4991"/>
      <c r="B86" s="4997"/>
      <c r="C86" s="5001"/>
      <c r="D86" s="1362" t="s">
        <v>2210</v>
      </c>
      <c r="E86" s="1329" t="s">
        <v>2211</v>
      </c>
      <c r="F86" s="1363" t="s">
        <v>16</v>
      </c>
      <c r="G86" s="1331" t="s">
        <v>2212</v>
      </c>
      <c r="H86" s="816"/>
      <c r="I86" s="1129"/>
      <c r="J86" s="887"/>
      <c r="K86" s="887"/>
      <c r="L86" s="772"/>
      <c r="M86" s="768"/>
      <c r="N86" s="888" t="s">
        <v>2098</v>
      </c>
      <c r="O86" s="50"/>
      <c r="P86" s="50"/>
    </row>
    <row r="87" spans="1:17" ht="18" hidden="1" customHeight="1" outlineLevel="1" thickBot="1" x14ac:dyDescent="0.3">
      <c r="A87" s="4991"/>
      <c r="B87" s="4998"/>
      <c r="C87" s="1297" t="s">
        <v>78</v>
      </c>
      <c r="D87" s="1370" t="s">
        <v>2213</v>
      </c>
      <c r="E87" s="1333" t="s">
        <v>2214</v>
      </c>
      <c r="F87" s="1371" t="s">
        <v>16</v>
      </c>
      <c r="G87" s="1335" t="s">
        <v>2215</v>
      </c>
      <c r="H87" s="816"/>
      <c r="I87" s="1128"/>
      <c r="J87" s="889"/>
      <c r="K87" s="889"/>
      <c r="L87" s="890"/>
      <c r="M87" s="768"/>
      <c r="N87" s="891" t="s">
        <v>2098</v>
      </c>
      <c r="O87" s="50"/>
      <c r="P87" s="50"/>
    </row>
    <row r="88" spans="1:17" ht="18" hidden="1" customHeight="1" outlineLevel="1" x14ac:dyDescent="0.25">
      <c r="A88" s="4991"/>
      <c r="B88" s="5005"/>
      <c r="C88" s="5006"/>
      <c r="D88" s="1352" t="s">
        <v>2216</v>
      </c>
      <c r="E88" s="1320" t="s">
        <v>2217</v>
      </c>
      <c r="F88" s="1353" t="s">
        <v>16</v>
      </c>
      <c r="G88" s="1322" t="s">
        <v>2799</v>
      </c>
      <c r="H88" s="816"/>
      <c r="I88" s="111"/>
      <c r="J88" s="146"/>
      <c r="K88" s="146"/>
      <c r="L88" s="147"/>
      <c r="M88" s="768"/>
      <c r="N88" s="112" t="s">
        <v>2098</v>
      </c>
      <c r="O88" s="50"/>
      <c r="P88" s="50"/>
    </row>
    <row r="89" spans="1:17" ht="18" hidden="1" customHeight="1" outlineLevel="1" thickBot="1" x14ac:dyDescent="0.3">
      <c r="A89" s="4992"/>
      <c r="B89" s="5010"/>
      <c r="C89" s="5379"/>
      <c r="D89" s="1372" t="s">
        <v>2219</v>
      </c>
      <c r="E89" s="1346" t="s">
        <v>2220</v>
      </c>
      <c r="F89" s="1373" t="s">
        <v>16</v>
      </c>
      <c r="G89" s="1348" t="s">
        <v>2220</v>
      </c>
      <c r="H89" s="816"/>
      <c r="I89" s="137"/>
      <c r="J89" s="165"/>
      <c r="K89" s="165"/>
      <c r="L89" s="166"/>
      <c r="M89" s="768"/>
      <c r="N89" s="138" t="s">
        <v>2098</v>
      </c>
      <c r="O89" s="50"/>
      <c r="P89" s="50"/>
    </row>
    <row r="90" spans="1:17" ht="15" customHeight="1" collapsed="1" x14ac:dyDescent="0.25">
      <c r="A90" s="71"/>
      <c r="B90" s="71"/>
      <c r="C90" s="71"/>
      <c r="D90" s="85"/>
      <c r="E90" s="69"/>
      <c r="F90" s="69"/>
      <c r="G90" s="85"/>
      <c r="H90" s="768"/>
      <c r="I90" s="85"/>
      <c r="J90" s="85"/>
      <c r="K90" s="85"/>
      <c r="L90" s="85"/>
      <c r="M90" s="768"/>
      <c r="N90" s="85"/>
      <c r="O90" s="50"/>
      <c r="P90" s="50"/>
    </row>
    <row r="91" spans="1:17" s="1" customFormat="1" ht="18" customHeight="1" x14ac:dyDescent="0.35">
      <c r="A91" s="4498"/>
      <c r="B91" s="42"/>
      <c r="C91" s="69"/>
      <c r="E91" s="42"/>
    </row>
    <row r="92" spans="1:17" s="1" customFormat="1" ht="18" customHeight="1" x14ac:dyDescent="0.35">
      <c r="A92" s="4498"/>
      <c r="B92" s="42"/>
      <c r="C92" s="69"/>
      <c r="E92" s="42"/>
    </row>
    <row r="93" spans="1:17" s="1" customFormat="1" ht="18" customHeight="1" x14ac:dyDescent="0.35">
      <c r="A93" s="4498"/>
      <c r="B93" s="42"/>
      <c r="C93" s="69"/>
      <c r="E93" s="42"/>
    </row>
    <row r="94" spans="1:17" s="1" customFormat="1" ht="18" customHeight="1" x14ac:dyDescent="0.35">
      <c r="A94" s="4498"/>
      <c r="B94" s="42"/>
      <c r="C94" s="69"/>
      <c r="E94" s="42"/>
    </row>
    <row r="95" spans="1:17" s="1" customFormat="1" ht="18" customHeight="1" x14ac:dyDescent="0.35">
      <c r="A95" s="4498"/>
      <c r="B95" s="42"/>
      <c r="C95" s="69"/>
      <c r="E95" s="42"/>
    </row>
    <row r="96" spans="1:17" s="1" customFormat="1" ht="18" customHeight="1" x14ac:dyDescent="0.35">
      <c r="A96" s="4498"/>
      <c r="B96" s="42"/>
      <c r="C96" s="69"/>
      <c r="E96" s="42"/>
    </row>
    <row r="97" spans="1:5" s="1" customFormat="1" ht="18" customHeight="1" x14ac:dyDescent="0.35">
      <c r="A97" s="4498"/>
      <c r="B97" s="42"/>
      <c r="C97" s="69"/>
      <c r="E97" s="42"/>
    </row>
    <row r="98" spans="1:5" s="1" customFormat="1" ht="18" customHeight="1" x14ac:dyDescent="0.35">
      <c r="A98" s="4498"/>
      <c r="B98" s="42"/>
      <c r="C98" s="69"/>
      <c r="E98" s="42"/>
    </row>
    <row r="99" spans="1:5" s="1" customFormat="1" ht="18" customHeight="1" x14ac:dyDescent="0.35">
      <c r="A99" s="4498"/>
      <c r="B99" s="42"/>
      <c r="C99" s="69"/>
      <c r="E99" s="42"/>
    </row>
    <row r="100" spans="1:5" s="1" customFormat="1" ht="18" customHeight="1" x14ac:dyDescent="0.35">
      <c r="A100" s="4498"/>
      <c r="B100" s="42"/>
      <c r="C100" s="69"/>
      <c r="E100" s="42"/>
    </row>
    <row r="101" spans="1:5" s="1" customFormat="1" ht="18" customHeight="1" x14ac:dyDescent="0.35">
      <c r="A101" s="4498"/>
      <c r="B101" s="42"/>
      <c r="C101" s="69"/>
      <c r="E101" s="42"/>
    </row>
    <row r="102" spans="1:5" s="1" customFormat="1" ht="18" customHeight="1" x14ac:dyDescent="0.35">
      <c r="A102" s="4498"/>
      <c r="B102" s="42"/>
      <c r="C102" s="69"/>
      <c r="E102" s="42"/>
    </row>
    <row r="103" spans="1:5" x14ac:dyDescent="0.25"/>
    <row r="104" spans="1:5" x14ac:dyDescent="0.25"/>
  </sheetData>
  <mergeCells count="26">
    <mergeCell ref="A67:A89"/>
    <mergeCell ref="B67:B78"/>
    <mergeCell ref="C67:C70"/>
    <mergeCell ref="C71:C77"/>
    <mergeCell ref="B79:B87"/>
    <mergeCell ref="C79:C82"/>
    <mergeCell ref="C83:C86"/>
    <mergeCell ref="B88:C89"/>
    <mergeCell ref="A36:A65"/>
    <mergeCell ref="B36:B51"/>
    <mergeCell ref="C36:C43"/>
    <mergeCell ref="C44:C50"/>
    <mergeCell ref="B52:B62"/>
    <mergeCell ref="C52:C55"/>
    <mergeCell ref="C56:C61"/>
    <mergeCell ref="B63:C65"/>
    <mergeCell ref="A1:G1"/>
    <mergeCell ref="A4:B5"/>
    <mergeCell ref="A34:C34"/>
    <mergeCell ref="A7:A32"/>
    <mergeCell ref="B7:B17"/>
    <mergeCell ref="C14:C15"/>
    <mergeCell ref="B18:C19"/>
    <mergeCell ref="B22:C27"/>
    <mergeCell ref="B28:B29"/>
    <mergeCell ref="B30:C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C430F-5447-4783-85C4-D9129AA31D4F}">
  <sheetPr>
    <tabColor rgb="FFFFFF00"/>
  </sheetPr>
  <dimension ref="A1:XFC188"/>
  <sheetViews>
    <sheetView zoomScaleNormal="100" workbookViewId="0">
      <pane xSplit="8" ySplit="2" topLeftCell="I3" activePane="bottomRight" state="frozen"/>
      <selection activeCell="D694" sqref="D694:D697"/>
      <selection pane="topRight" activeCell="D694" sqref="D694:D697"/>
      <selection pane="bottomLeft" activeCell="D694" sqref="D694:D697"/>
      <selection pane="bottomRight" activeCell="D694" sqref="D694:D697"/>
    </sheetView>
  </sheetViews>
  <sheetFormatPr baseColWidth="10" defaultColWidth="0" defaultRowHeight="22" customHeight="1" outlineLevelCol="1" x14ac:dyDescent="0.35"/>
  <cols>
    <col min="1" max="3" width="16.7265625" style="2330" customWidth="1"/>
    <col min="4" max="5" width="50.54296875" customWidth="1"/>
    <col min="6" max="6" width="7.54296875" customWidth="1"/>
    <col min="7" max="8" width="0" hidden="1" customWidth="1"/>
    <col min="9" max="9" width="40.54296875" customWidth="1" outlineLevel="1"/>
    <col min="10" max="10" width="10.54296875" customWidth="1" outlineLevel="1"/>
    <col min="11" max="11" width="3.81640625" customWidth="1" outlineLevel="1"/>
    <col min="12" max="15" width="6.54296875" customWidth="1"/>
    <col min="16" max="16" width="24.54296875" customWidth="1"/>
    <col min="17" max="17" width="1.54296875" customWidth="1"/>
    <col min="19" max="16383" width="10.81640625" hidden="1"/>
  </cols>
  <sheetData>
    <row r="1" spans="1:16" ht="22" customHeight="1" x14ac:dyDescent="0.35">
      <c r="A1" s="5011" t="s">
        <v>668</v>
      </c>
      <c r="B1" s="5011"/>
      <c r="C1" s="5206"/>
      <c r="D1" s="5207" t="s">
        <v>669</v>
      </c>
      <c r="E1" s="5011"/>
      <c r="F1" s="5011"/>
      <c r="G1" s="5011" t="s">
        <v>670</v>
      </c>
      <c r="H1" s="5011"/>
      <c r="I1" s="5011" t="s">
        <v>671</v>
      </c>
      <c r="J1" s="5011"/>
      <c r="K1" s="5012" t="s">
        <v>672</v>
      </c>
      <c r="L1" s="5178" t="s">
        <v>673</v>
      </c>
      <c r="M1" s="5179"/>
      <c r="N1" s="5179"/>
      <c r="O1" s="5179"/>
      <c r="P1" s="5180"/>
    </row>
    <row r="2" spans="1:16" ht="22" customHeight="1" thickBot="1" x14ac:dyDescent="0.4">
      <c r="A2" s="1375" t="s">
        <v>674</v>
      </c>
      <c r="B2" s="1375" t="s">
        <v>675</v>
      </c>
      <c r="C2" s="3289" t="s">
        <v>676</v>
      </c>
      <c r="D2" s="3275" t="s">
        <v>677</v>
      </c>
      <c r="E2" s="1375" t="s">
        <v>678</v>
      </c>
      <c r="F2" s="1376" t="s">
        <v>679</v>
      </c>
      <c r="G2" s="1377" t="s">
        <v>680</v>
      </c>
      <c r="H2" s="1378" t="s">
        <v>681</v>
      </c>
      <c r="I2" s="1374" t="s">
        <v>682</v>
      </c>
      <c r="J2" s="1378" t="s">
        <v>683</v>
      </c>
      <c r="K2" s="5383"/>
      <c r="L2" s="3879" t="s">
        <v>8</v>
      </c>
      <c r="M2" s="1378" t="s">
        <v>9</v>
      </c>
      <c r="N2" s="1378" t="s">
        <v>10</v>
      </c>
      <c r="O2" s="3149" t="s">
        <v>11</v>
      </c>
      <c r="P2" s="3573" t="s">
        <v>12</v>
      </c>
    </row>
    <row r="3" spans="1:16" ht="22" customHeight="1" thickTop="1" x14ac:dyDescent="0.35">
      <c r="A3" s="5050"/>
      <c r="B3" s="5020" t="s">
        <v>2800</v>
      </c>
      <c r="C3" s="5380"/>
      <c r="D3" s="3863" t="s">
        <v>2801</v>
      </c>
      <c r="E3" s="1716"/>
      <c r="F3" s="3753" t="s">
        <v>687</v>
      </c>
      <c r="G3" s="1718" t="s">
        <v>693</v>
      </c>
      <c r="H3" s="1719"/>
      <c r="I3" s="1719"/>
      <c r="J3" s="1719"/>
      <c r="K3" s="3754">
        <v>1</v>
      </c>
      <c r="L3" s="2334"/>
      <c r="M3" s="1719"/>
      <c r="N3" s="1719"/>
      <c r="O3" s="1716"/>
      <c r="P3" s="3574"/>
    </row>
    <row r="4" spans="1:16" ht="22" customHeight="1" x14ac:dyDescent="0.35">
      <c r="A4" s="5051"/>
      <c r="B4" s="5021"/>
      <c r="C4" s="5381"/>
      <c r="D4" s="3864" t="s">
        <v>2802</v>
      </c>
      <c r="E4" s="1412"/>
      <c r="F4" s="1413" t="s">
        <v>747</v>
      </c>
      <c r="G4" s="1414" t="s">
        <v>696</v>
      </c>
      <c r="H4" s="1415"/>
      <c r="I4" s="1415"/>
      <c r="J4" s="1415"/>
      <c r="K4" s="3755">
        <v>1</v>
      </c>
      <c r="L4" s="2272"/>
      <c r="M4" s="1415"/>
      <c r="N4" s="1415"/>
      <c r="O4" s="1412"/>
      <c r="P4" s="3575"/>
    </row>
    <row r="5" spans="1:16" ht="22" customHeight="1" x14ac:dyDescent="0.35">
      <c r="A5" s="5051"/>
      <c r="B5" s="5021"/>
      <c r="C5" s="5381"/>
      <c r="D5" s="3864" t="s">
        <v>2803</v>
      </c>
      <c r="E5" s="1412"/>
      <c r="F5" s="1413" t="s">
        <v>742</v>
      </c>
      <c r="G5" s="1414" t="s">
        <v>75</v>
      </c>
      <c r="H5" s="1415"/>
      <c r="I5" s="1415"/>
      <c r="J5" s="1415"/>
      <c r="K5" s="3755">
        <v>1</v>
      </c>
      <c r="L5" s="2272"/>
      <c r="M5" s="1415"/>
      <c r="N5" s="1415"/>
      <c r="O5" s="1412"/>
      <c r="P5" s="3575"/>
    </row>
    <row r="6" spans="1:16" ht="22" customHeight="1" x14ac:dyDescent="0.35">
      <c r="A6" s="5051"/>
      <c r="B6" s="5021"/>
      <c r="C6" s="5381"/>
      <c r="D6" s="3864" t="s">
        <v>2804</v>
      </c>
      <c r="E6" s="1412"/>
      <c r="F6" s="1413" t="s">
        <v>730</v>
      </c>
      <c r="G6" s="3756" t="s">
        <v>696</v>
      </c>
      <c r="H6" s="1415"/>
      <c r="I6" s="1415"/>
      <c r="J6" s="1415"/>
      <c r="K6" s="3755">
        <v>1</v>
      </c>
      <c r="L6" s="2272"/>
      <c r="M6" s="1415"/>
      <c r="N6" s="1415"/>
      <c r="O6" s="1412"/>
      <c r="P6" s="3575"/>
    </row>
    <row r="7" spans="1:16" ht="22" customHeight="1" x14ac:dyDescent="0.35">
      <c r="A7" s="5051"/>
      <c r="B7" s="5021"/>
      <c r="C7" s="5381"/>
      <c r="D7" s="3865" t="s">
        <v>2805</v>
      </c>
      <c r="E7" s="1521"/>
      <c r="F7" s="1522" t="s">
        <v>732</v>
      </c>
      <c r="G7" s="3757" t="s">
        <v>696</v>
      </c>
      <c r="H7" s="1520"/>
      <c r="I7" s="1520"/>
      <c r="J7" s="1520"/>
      <c r="K7" s="3758">
        <v>1</v>
      </c>
      <c r="L7" s="2263"/>
      <c r="M7" s="1520"/>
      <c r="N7" s="1520"/>
      <c r="O7" s="1521"/>
      <c r="P7" s="3576"/>
    </row>
    <row r="8" spans="1:16" ht="22" customHeight="1" x14ac:dyDescent="0.35">
      <c r="A8" s="5051"/>
      <c r="B8" s="5021"/>
      <c r="C8" s="5381"/>
      <c r="D8" s="3866" t="s">
        <v>2806</v>
      </c>
      <c r="E8" s="1525"/>
      <c r="F8" s="1526" t="s">
        <v>758</v>
      </c>
      <c r="G8" s="1527" t="s">
        <v>696</v>
      </c>
      <c r="H8" s="1528"/>
      <c r="I8" s="1528"/>
      <c r="J8" s="1528"/>
      <c r="K8" s="3759">
        <v>1</v>
      </c>
      <c r="L8" s="2265"/>
      <c r="M8" s="1528"/>
      <c r="N8" s="1528"/>
      <c r="O8" s="1525"/>
      <c r="P8" s="3831"/>
    </row>
    <row r="9" spans="1:16" ht="22" customHeight="1" x14ac:dyDescent="0.35">
      <c r="A9" s="5051"/>
      <c r="B9" s="5021"/>
      <c r="C9" s="5381"/>
      <c r="D9" s="3864" t="s">
        <v>2807</v>
      </c>
      <c r="E9" s="1412"/>
      <c r="F9" s="1413" t="s">
        <v>818</v>
      </c>
      <c r="G9" s="1414" t="s">
        <v>696</v>
      </c>
      <c r="H9" s="1415"/>
      <c r="I9" s="1415"/>
      <c r="J9" s="1415"/>
      <c r="K9" s="3755">
        <v>1</v>
      </c>
      <c r="L9" s="2272"/>
      <c r="M9" s="1415"/>
      <c r="N9" s="1415"/>
      <c r="O9" s="1412"/>
      <c r="P9" s="3575"/>
    </row>
    <row r="10" spans="1:16" ht="22" customHeight="1" x14ac:dyDescent="0.35">
      <c r="A10" s="5051"/>
      <c r="B10" s="5021"/>
      <c r="C10" s="5381"/>
      <c r="D10" s="3867" t="s">
        <v>2808</v>
      </c>
      <c r="E10" s="1678"/>
      <c r="F10" s="1679" t="s">
        <v>744</v>
      </c>
      <c r="G10" s="1680" t="s">
        <v>696</v>
      </c>
      <c r="H10" s="1681"/>
      <c r="I10" s="1681"/>
      <c r="J10" s="1681"/>
      <c r="K10" s="3760">
        <v>1</v>
      </c>
      <c r="L10" s="3880"/>
      <c r="M10" s="1681"/>
      <c r="N10" s="1681"/>
      <c r="O10" s="1678"/>
      <c r="P10" s="3832"/>
    </row>
    <row r="11" spans="1:16" ht="22" customHeight="1" x14ac:dyDescent="0.35">
      <c r="A11" s="5051"/>
      <c r="B11" s="5021"/>
      <c r="C11" s="5381"/>
      <c r="D11" s="1758" t="s">
        <v>2809</v>
      </c>
      <c r="E11" s="1517"/>
      <c r="F11" s="1518" t="s">
        <v>733</v>
      </c>
      <c r="G11" s="1519" t="s">
        <v>696</v>
      </c>
      <c r="H11" s="1516"/>
      <c r="I11" s="1516"/>
      <c r="J11" s="1516"/>
      <c r="K11" s="3761">
        <v>1</v>
      </c>
      <c r="L11" s="2262"/>
      <c r="M11" s="1516"/>
      <c r="N11" s="1516"/>
      <c r="O11" s="1517"/>
      <c r="P11" s="3579"/>
    </row>
    <row r="12" spans="1:16" ht="22" customHeight="1" x14ac:dyDescent="0.35">
      <c r="A12" s="5051"/>
      <c r="B12" s="5021"/>
      <c r="C12" s="5381"/>
      <c r="D12" s="3864" t="s">
        <v>2810</v>
      </c>
      <c r="E12" s="1412"/>
      <c r="F12" s="1800" t="s">
        <v>690</v>
      </c>
      <c r="G12" s="1414" t="s">
        <v>706</v>
      </c>
      <c r="H12" s="1415"/>
      <c r="I12" s="1415"/>
      <c r="J12" s="1415"/>
      <c r="K12" s="3755">
        <v>1</v>
      </c>
      <c r="L12" s="2272"/>
      <c r="M12" s="1415"/>
      <c r="N12" s="1415"/>
      <c r="O12" s="1412"/>
      <c r="P12" s="3575"/>
    </row>
    <row r="13" spans="1:16" ht="22" customHeight="1" x14ac:dyDescent="0.35">
      <c r="A13" s="5051"/>
      <c r="B13" s="5021"/>
      <c r="C13" s="5381"/>
      <c r="D13" s="3864" t="s">
        <v>2785</v>
      </c>
      <c r="E13" s="1412"/>
      <c r="F13" s="1413" t="s">
        <v>738</v>
      </c>
      <c r="G13" s="1414" t="s">
        <v>75</v>
      </c>
      <c r="H13" s="1415"/>
      <c r="I13" s="1415"/>
      <c r="J13" s="1415"/>
      <c r="K13" s="3755">
        <v>1</v>
      </c>
      <c r="L13" s="2272"/>
      <c r="M13" s="1415"/>
      <c r="N13" s="1415"/>
      <c r="O13" s="1412"/>
      <c r="P13" s="3575"/>
    </row>
    <row r="14" spans="1:16" ht="22" customHeight="1" x14ac:dyDescent="0.35">
      <c r="A14" s="5051"/>
      <c r="B14" s="5021"/>
      <c r="C14" s="5381"/>
      <c r="D14" s="3864" t="s">
        <v>2811</v>
      </c>
      <c r="E14" s="1412"/>
      <c r="F14" s="1413" t="s">
        <v>741</v>
      </c>
      <c r="G14" s="1414" t="s">
        <v>16</v>
      </c>
      <c r="H14" s="1415"/>
      <c r="I14" s="1415"/>
      <c r="J14" s="1415"/>
      <c r="K14" s="3755">
        <v>1</v>
      </c>
      <c r="L14" s="2272"/>
      <c r="M14" s="1415"/>
      <c r="N14" s="1415"/>
      <c r="O14" s="1412"/>
      <c r="P14" s="3575"/>
    </row>
    <row r="15" spans="1:16" ht="22" customHeight="1" x14ac:dyDescent="0.35">
      <c r="A15" s="5051"/>
      <c r="B15" s="5021"/>
      <c r="C15" s="5381"/>
      <c r="D15" s="3864" t="s">
        <v>2812</v>
      </c>
      <c r="E15" s="1412"/>
      <c r="F15" s="1413" t="s">
        <v>148</v>
      </c>
      <c r="G15" s="1414" t="s">
        <v>16</v>
      </c>
      <c r="H15" s="1415"/>
      <c r="I15" s="1415"/>
      <c r="J15" s="1415"/>
      <c r="K15" s="3755">
        <v>1</v>
      </c>
      <c r="L15" s="2272"/>
      <c r="M15" s="1415"/>
      <c r="N15" s="1415"/>
      <c r="O15" s="1412"/>
      <c r="P15" s="3575"/>
    </row>
    <row r="16" spans="1:16" ht="22" customHeight="1" thickBot="1" x14ac:dyDescent="0.4">
      <c r="A16" s="5051"/>
      <c r="B16" s="5024"/>
      <c r="C16" s="5382"/>
      <c r="D16" s="1763" t="s">
        <v>2813</v>
      </c>
      <c r="E16" s="2363"/>
      <c r="F16" s="2746" t="s">
        <v>729</v>
      </c>
      <c r="G16" s="2360" t="s">
        <v>75</v>
      </c>
      <c r="H16" s="2361"/>
      <c r="I16" s="2361"/>
      <c r="J16" s="2361"/>
      <c r="K16" s="3762">
        <v>1</v>
      </c>
      <c r="L16" s="3881"/>
      <c r="M16" s="2361"/>
      <c r="N16" s="2361"/>
      <c r="O16" s="2363"/>
      <c r="P16" s="3580"/>
    </row>
    <row r="17" spans="1:16" ht="22" customHeight="1" thickTop="1" x14ac:dyDescent="0.35">
      <c r="A17" s="5395" t="s">
        <v>2814</v>
      </c>
      <c r="B17" s="5398" t="s">
        <v>2815</v>
      </c>
      <c r="C17" s="5256"/>
      <c r="D17" s="3271" t="s">
        <v>2816</v>
      </c>
      <c r="E17" s="2401"/>
      <c r="F17" s="3763" t="s">
        <v>712</v>
      </c>
      <c r="G17" s="2403" t="s">
        <v>16</v>
      </c>
      <c r="H17" s="2400"/>
      <c r="I17" s="2400"/>
      <c r="J17" s="2400"/>
      <c r="K17" s="3764">
        <v>1</v>
      </c>
      <c r="L17" s="3882"/>
      <c r="M17" s="2400"/>
      <c r="N17" s="2400"/>
      <c r="O17" s="2401"/>
      <c r="P17" s="3833"/>
    </row>
    <row r="18" spans="1:16" ht="22" customHeight="1" x14ac:dyDescent="0.35">
      <c r="A18" s="5396"/>
      <c r="B18" s="5385"/>
      <c r="C18" s="5257"/>
      <c r="D18" s="3258" t="s">
        <v>2817</v>
      </c>
      <c r="E18" s="2405"/>
      <c r="F18" s="3765" t="s">
        <v>718</v>
      </c>
      <c r="G18" s="2407" t="s">
        <v>16</v>
      </c>
      <c r="H18" s="2404"/>
      <c r="I18" s="2404"/>
      <c r="J18" s="2404"/>
      <c r="K18" s="3766">
        <v>1</v>
      </c>
      <c r="L18" s="3883"/>
      <c r="M18" s="2404"/>
      <c r="N18" s="2404"/>
      <c r="O18" s="2405"/>
      <c r="P18" s="3834"/>
    </row>
    <row r="19" spans="1:16" ht="22" customHeight="1" x14ac:dyDescent="0.35">
      <c r="A19" s="5396"/>
      <c r="B19" s="5385"/>
      <c r="C19" s="5257"/>
      <c r="D19" s="3261" t="s">
        <v>2818</v>
      </c>
      <c r="E19" s="2431"/>
      <c r="F19" s="3767" t="s">
        <v>719</v>
      </c>
      <c r="G19" s="2433" t="s">
        <v>16</v>
      </c>
      <c r="H19" s="2430"/>
      <c r="I19" s="2430"/>
      <c r="J19" s="2430"/>
      <c r="K19" s="3768">
        <v>1</v>
      </c>
      <c r="L19" s="3884"/>
      <c r="M19" s="2430"/>
      <c r="N19" s="2430"/>
      <c r="O19" s="2431"/>
      <c r="P19" s="3835"/>
    </row>
    <row r="20" spans="1:16" ht="22" customHeight="1" x14ac:dyDescent="0.35">
      <c r="A20" s="5396"/>
      <c r="B20" s="5385"/>
      <c r="C20" s="5257"/>
      <c r="D20" s="3241" t="s">
        <v>2819</v>
      </c>
      <c r="E20" s="2417"/>
      <c r="F20" s="3769" t="s">
        <v>2820</v>
      </c>
      <c r="G20" s="2419" t="s">
        <v>16</v>
      </c>
      <c r="H20" s="2420"/>
      <c r="I20" s="2420"/>
      <c r="J20" s="2420"/>
      <c r="K20" s="3770">
        <v>1</v>
      </c>
      <c r="L20" s="3885"/>
      <c r="M20" s="2420"/>
      <c r="N20" s="2420"/>
      <c r="O20" s="2417"/>
      <c r="P20" s="3836"/>
    </row>
    <row r="21" spans="1:16" ht="22" customHeight="1" x14ac:dyDescent="0.35">
      <c r="A21" s="5396"/>
      <c r="B21" s="5385"/>
      <c r="C21" s="5257"/>
      <c r="D21" s="3261" t="s">
        <v>2821</v>
      </c>
      <c r="E21" s="2431"/>
      <c r="F21" s="3767" t="s">
        <v>2761</v>
      </c>
      <c r="G21" s="2433" t="s">
        <v>16</v>
      </c>
      <c r="H21" s="2430"/>
      <c r="I21" s="2430" t="str">
        <f>F17&amp;" - "&amp;F18&amp;" - "&amp;F19</f>
        <v>AA - AB - AC</v>
      </c>
      <c r="J21" s="2430"/>
      <c r="K21" s="3768">
        <v>1</v>
      </c>
      <c r="L21" s="3884"/>
      <c r="M21" s="2430"/>
      <c r="N21" s="2430"/>
      <c r="O21" s="2431"/>
      <c r="P21" s="3835"/>
    </row>
    <row r="22" spans="1:16" ht="22" customHeight="1" x14ac:dyDescent="0.35">
      <c r="A22" s="5396"/>
      <c r="B22" s="5385"/>
      <c r="C22" s="5257"/>
      <c r="D22" s="3258" t="s">
        <v>2822</v>
      </c>
      <c r="E22" s="2405"/>
      <c r="F22" s="3765" t="s">
        <v>2773</v>
      </c>
      <c r="G22" s="2407" t="s">
        <v>16</v>
      </c>
      <c r="H22" s="2404"/>
      <c r="I22" s="2404"/>
      <c r="J22" s="2404"/>
      <c r="K22" s="3766">
        <v>1</v>
      </c>
      <c r="L22" s="3883"/>
      <c r="M22" s="2404"/>
      <c r="N22" s="2404"/>
      <c r="O22" s="2405"/>
      <c r="P22" s="3834"/>
    </row>
    <row r="23" spans="1:16" ht="22" customHeight="1" thickBot="1" x14ac:dyDescent="0.4">
      <c r="A23" s="5396"/>
      <c r="B23" s="5385"/>
      <c r="C23" s="5257"/>
      <c r="D23" s="3868" t="s">
        <v>2823</v>
      </c>
      <c r="E23" s="2558"/>
      <c r="F23" s="3771" t="s">
        <v>724</v>
      </c>
      <c r="G23" s="2556" t="s">
        <v>16</v>
      </c>
      <c r="H23" s="2557"/>
      <c r="I23" s="2557"/>
      <c r="J23" s="2557"/>
      <c r="K23" s="3772">
        <v>1</v>
      </c>
      <c r="L23" s="3886"/>
      <c r="M23" s="2557"/>
      <c r="N23" s="2557"/>
      <c r="O23" s="2558"/>
      <c r="P23" s="3837"/>
    </row>
    <row r="24" spans="1:16" ht="22" customHeight="1" thickBot="1" x14ac:dyDescent="0.4">
      <c r="A24" s="5396"/>
      <c r="B24" s="5399"/>
      <c r="C24" s="5400"/>
      <c r="D24" s="3226" t="s">
        <v>2824</v>
      </c>
      <c r="E24" s="2678"/>
      <c r="F24" s="3773" t="s">
        <v>725</v>
      </c>
      <c r="G24" s="2680" t="s">
        <v>16</v>
      </c>
      <c r="H24" s="2681"/>
      <c r="I24" s="2681" t="str">
        <f>F21&amp;" + "&amp;F22&amp;" + "&amp;F23</f>
        <v>AD + AE + AF</v>
      </c>
      <c r="J24" s="2681"/>
      <c r="K24" s="3774">
        <v>1</v>
      </c>
      <c r="L24" s="3887"/>
      <c r="M24" s="2681"/>
      <c r="N24" s="2681"/>
      <c r="O24" s="2678"/>
      <c r="P24" s="3838"/>
    </row>
    <row r="25" spans="1:16" ht="22" customHeight="1" thickTop="1" x14ac:dyDescent="0.35">
      <c r="A25" s="5396"/>
      <c r="B25" s="5398" t="s">
        <v>2825</v>
      </c>
      <c r="C25" s="5256"/>
      <c r="D25" s="3272" t="s">
        <v>2826</v>
      </c>
      <c r="E25" s="2422"/>
      <c r="F25" s="3775" t="s">
        <v>2763</v>
      </c>
      <c r="G25" s="2424" t="s">
        <v>16</v>
      </c>
      <c r="H25" s="2421"/>
      <c r="I25" s="2421"/>
      <c r="J25" s="2421"/>
      <c r="K25" s="3776">
        <v>1</v>
      </c>
      <c r="L25" s="3888"/>
      <c r="M25" s="2421"/>
      <c r="N25" s="2421"/>
      <c r="O25" s="2422"/>
      <c r="P25" s="3839"/>
    </row>
    <row r="26" spans="1:16" ht="22" customHeight="1" x14ac:dyDescent="0.35">
      <c r="A26" s="5396"/>
      <c r="B26" s="5385"/>
      <c r="C26" s="5257"/>
      <c r="D26" s="3261" t="s">
        <v>2827</v>
      </c>
      <c r="E26" s="2431"/>
      <c r="F26" s="3767" t="s">
        <v>760</v>
      </c>
      <c r="G26" s="2433" t="s">
        <v>16</v>
      </c>
      <c r="H26" s="2430"/>
      <c r="I26" s="2430"/>
      <c r="J26" s="2430"/>
      <c r="K26" s="3768">
        <v>1</v>
      </c>
      <c r="L26" s="3884"/>
      <c r="M26" s="2430"/>
      <c r="N26" s="2430"/>
      <c r="O26" s="2431"/>
      <c r="P26" s="3835"/>
    </row>
    <row r="27" spans="1:16" ht="22" customHeight="1" x14ac:dyDescent="0.35">
      <c r="A27" s="5396"/>
      <c r="B27" s="5385"/>
      <c r="C27" s="5257"/>
      <c r="D27" s="3258" t="s">
        <v>2828</v>
      </c>
      <c r="E27" s="2405"/>
      <c r="F27" s="3765" t="s">
        <v>761</v>
      </c>
      <c r="G27" s="2407" t="s">
        <v>16</v>
      </c>
      <c r="H27" s="2404"/>
      <c r="I27" s="2404"/>
      <c r="J27" s="2404"/>
      <c r="K27" s="3766">
        <v>1</v>
      </c>
      <c r="L27" s="3883"/>
      <c r="M27" s="2404"/>
      <c r="N27" s="2404"/>
      <c r="O27" s="2405"/>
      <c r="P27" s="3834"/>
    </row>
    <row r="28" spans="1:16" ht="22" customHeight="1" x14ac:dyDescent="0.35">
      <c r="A28" s="5396"/>
      <c r="B28" s="5385"/>
      <c r="C28" s="5257"/>
      <c r="D28" s="3258" t="s">
        <v>2829</v>
      </c>
      <c r="E28" s="2405"/>
      <c r="F28" s="3765" t="s">
        <v>763</v>
      </c>
      <c r="G28" s="2407" t="s">
        <v>16</v>
      </c>
      <c r="H28" s="2404"/>
      <c r="I28" s="2404"/>
      <c r="J28" s="2404"/>
      <c r="K28" s="3766">
        <v>1</v>
      </c>
      <c r="L28" s="3883"/>
      <c r="M28" s="2404"/>
      <c r="N28" s="2404"/>
      <c r="O28" s="2405"/>
      <c r="P28" s="3834"/>
    </row>
    <row r="29" spans="1:16" ht="22" customHeight="1" x14ac:dyDescent="0.35">
      <c r="A29" s="5396"/>
      <c r="B29" s="5385"/>
      <c r="C29" s="5257"/>
      <c r="D29" s="3258" t="s">
        <v>2830</v>
      </c>
      <c r="E29" s="2405"/>
      <c r="F29" s="3765" t="s">
        <v>2831</v>
      </c>
      <c r="G29" s="2407" t="s">
        <v>16</v>
      </c>
      <c r="H29" s="2404"/>
      <c r="I29" s="2404"/>
      <c r="J29" s="2404"/>
      <c r="K29" s="3766">
        <v>1</v>
      </c>
      <c r="L29" s="3883"/>
      <c r="M29" s="2404"/>
      <c r="N29" s="2404"/>
      <c r="O29" s="2405"/>
      <c r="P29" s="3834"/>
    </row>
    <row r="30" spans="1:16" ht="22" customHeight="1" x14ac:dyDescent="0.35">
      <c r="A30" s="5396"/>
      <c r="B30" s="5385"/>
      <c r="C30" s="5257"/>
      <c r="D30" s="3258" t="s">
        <v>2832</v>
      </c>
      <c r="E30" s="2405"/>
      <c r="F30" s="3765" t="s">
        <v>788</v>
      </c>
      <c r="G30" s="2407" t="s">
        <v>16</v>
      </c>
      <c r="H30" s="2404"/>
      <c r="I30" s="2404"/>
      <c r="J30" s="2404"/>
      <c r="K30" s="3766">
        <v>1</v>
      </c>
      <c r="L30" s="3883"/>
      <c r="M30" s="2404"/>
      <c r="N30" s="2404"/>
      <c r="O30" s="2405"/>
      <c r="P30" s="3834"/>
    </row>
    <row r="31" spans="1:16" ht="22" customHeight="1" x14ac:dyDescent="0.35">
      <c r="A31" s="5396"/>
      <c r="B31" s="5385"/>
      <c r="C31" s="5257"/>
      <c r="D31" s="3244" t="s">
        <v>2833</v>
      </c>
      <c r="E31" s="2405"/>
      <c r="F31" s="3765" t="s">
        <v>793</v>
      </c>
      <c r="G31" s="2407" t="s">
        <v>16</v>
      </c>
      <c r="H31" s="2404"/>
      <c r="I31" s="2404"/>
      <c r="J31" s="2404"/>
      <c r="K31" s="3766">
        <v>1</v>
      </c>
      <c r="L31" s="3883"/>
      <c r="M31" s="2404"/>
      <c r="N31" s="2404"/>
      <c r="O31" s="2405"/>
      <c r="P31" s="3834"/>
    </row>
    <row r="32" spans="1:16" ht="22" customHeight="1" x14ac:dyDescent="0.35">
      <c r="A32" s="5396"/>
      <c r="B32" s="5390"/>
      <c r="C32" s="5393"/>
      <c r="D32" s="3259" t="s">
        <v>2834</v>
      </c>
      <c r="E32" s="2408"/>
      <c r="F32" s="3777" t="s">
        <v>766</v>
      </c>
      <c r="G32" s="2410" t="s">
        <v>16</v>
      </c>
      <c r="H32" s="2411"/>
      <c r="I32" s="2411"/>
      <c r="J32" s="2411"/>
      <c r="K32" s="3778">
        <v>1</v>
      </c>
      <c r="L32" s="3889"/>
      <c r="M32" s="2411"/>
      <c r="N32" s="2411"/>
      <c r="O32" s="2408"/>
      <c r="P32" s="3840"/>
    </row>
    <row r="33" spans="1:16" ht="22" customHeight="1" x14ac:dyDescent="0.35">
      <c r="A33" s="5396"/>
      <c r="B33" s="5390"/>
      <c r="C33" s="5393"/>
      <c r="D33" s="3255" t="s">
        <v>2835</v>
      </c>
      <c r="E33" s="2413"/>
      <c r="F33" s="3779" t="s">
        <v>767</v>
      </c>
      <c r="G33" s="2415" t="s">
        <v>16</v>
      </c>
      <c r="H33" s="2412"/>
      <c r="I33" s="2412"/>
      <c r="J33" s="2412"/>
      <c r="K33" s="3780">
        <v>1</v>
      </c>
      <c r="L33" s="3890"/>
      <c r="M33" s="2412"/>
      <c r="N33" s="2412"/>
      <c r="O33" s="2413"/>
      <c r="P33" s="3841"/>
    </row>
    <row r="34" spans="1:16" ht="22" customHeight="1" thickBot="1" x14ac:dyDescent="0.4">
      <c r="A34" s="5396"/>
      <c r="B34" s="5390"/>
      <c r="C34" s="5393"/>
      <c r="D34" s="3869" t="s">
        <v>2836</v>
      </c>
      <c r="E34" s="3781"/>
      <c r="F34" s="3782" t="s">
        <v>794</v>
      </c>
      <c r="G34" s="3783" t="s">
        <v>16</v>
      </c>
      <c r="H34" s="3784"/>
      <c r="I34" s="3784"/>
      <c r="J34" s="3784"/>
      <c r="K34" s="3772">
        <v>1</v>
      </c>
      <c r="L34" s="3891"/>
      <c r="M34" s="3784"/>
      <c r="N34" s="3784"/>
      <c r="O34" s="3781"/>
      <c r="P34" s="3842"/>
    </row>
    <row r="35" spans="1:16" ht="22" customHeight="1" x14ac:dyDescent="0.35">
      <c r="A35" s="5396"/>
      <c r="B35" s="5390"/>
      <c r="C35" s="5393"/>
      <c r="D35" s="3261" t="s">
        <v>2837</v>
      </c>
      <c r="E35" s="2431"/>
      <c r="F35" s="1755" t="s">
        <v>2838</v>
      </c>
      <c r="G35" s="2433" t="s">
        <v>16</v>
      </c>
      <c r="H35" s="2430"/>
      <c r="I35" s="2430"/>
      <c r="J35" s="2430"/>
      <c r="K35" s="3768">
        <v>1</v>
      </c>
      <c r="L35" s="3884"/>
      <c r="M35" s="2430"/>
      <c r="N35" s="2430"/>
      <c r="O35" s="2431"/>
      <c r="P35" s="3835"/>
    </row>
    <row r="36" spans="1:16" ht="22" customHeight="1" x14ac:dyDescent="0.35">
      <c r="A36" s="5396"/>
      <c r="B36" s="5390"/>
      <c r="C36" s="5393"/>
      <c r="D36" s="3258" t="s">
        <v>2839</v>
      </c>
      <c r="E36" s="2405"/>
      <c r="F36" s="1748" t="s">
        <v>2840</v>
      </c>
      <c r="G36" s="2407" t="s">
        <v>16</v>
      </c>
      <c r="H36" s="2404"/>
      <c r="I36" s="2404"/>
      <c r="J36" s="2404"/>
      <c r="K36" s="3766">
        <v>1</v>
      </c>
      <c r="L36" s="3883"/>
      <c r="M36" s="2404"/>
      <c r="N36" s="2404"/>
      <c r="O36" s="2405"/>
      <c r="P36" s="3834"/>
    </row>
    <row r="37" spans="1:16" ht="22" customHeight="1" x14ac:dyDescent="0.35">
      <c r="A37" s="5396"/>
      <c r="B37" s="5390"/>
      <c r="C37" s="5393"/>
      <c r="D37" s="3244" t="s">
        <v>2841</v>
      </c>
      <c r="E37" s="2405"/>
      <c r="F37" s="1755" t="s">
        <v>2842</v>
      </c>
      <c r="G37" s="2407" t="s">
        <v>16</v>
      </c>
      <c r="H37" s="2404"/>
      <c r="I37" s="2404"/>
      <c r="J37" s="2404"/>
      <c r="K37" s="3766">
        <v>1</v>
      </c>
      <c r="L37" s="3883"/>
      <c r="M37" s="2404"/>
      <c r="N37" s="2404"/>
      <c r="O37" s="2405"/>
      <c r="P37" s="3834"/>
    </row>
    <row r="38" spans="1:16" ht="22" customHeight="1" x14ac:dyDescent="0.35">
      <c r="A38" s="5396"/>
      <c r="B38" s="5390"/>
      <c r="C38" s="5393"/>
      <c r="D38" s="3258" t="s">
        <v>2843</v>
      </c>
      <c r="E38" s="2405"/>
      <c r="F38" s="1748" t="s">
        <v>2844</v>
      </c>
      <c r="G38" s="2407" t="s">
        <v>16</v>
      </c>
      <c r="H38" s="2404"/>
      <c r="I38" s="2404"/>
      <c r="J38" s="2404"/>
      <c r="K38" s="3766">
        <v>1</v>
      </c>
      <c r="L38" s="3883"/>
      <c r="M38" s="2404"/>
      <c r="N38" s="2404"/>
      <c r="O38" s="2405"/>
      <c r="P38" s="3834"/>
    </row>
    <row r="39" spans="1:16" ht="22" customHeight="1" x14ac:dyDescent="0.35">
      <c r="A39" s="5396"/>
      <c r="B39" s="5390"/>
      <c r="C39" s="5393"/>
      <c r="D39" s="3258" t="s">
        <v>2845</v>
      </c>
      <c r="E39" s="2405"/>
      <c r="F39" s="1755" t="s">
        <v>2846</v>
      </c>
      <c r="G39" s="2407" t="s">
        <v>16</v>
      </c>
      <c r="H39" s="2404"/>
      <c r="I39" s="2404"/>
      <c r="J39" s="2404"/>
      <c r="K39" s="3766">
        <v>1</v>
      </c>
      <c r="L39" s="3883"/>
      <c r="M39" s="2404"/>
      <c r="N39" s="2404"/>
      <c r="O39" s="2405"/>
      <c r="P39" s="3834"/>
    </row>
    <row r="40" spans="1:16" ht="22" customHeight="1" x14ac:dyDescent="0.35">
      <c r="A40" s="5396"/>
      <c r="B40" s="5390"/>
      <c r="C40" s="5393"/>
      <c r="D40" s="3259" t="s">
        <v>2847</v>
      </c>
      <c r="E40" s="2408"/>
      <c r="F40" s="1748" t="s">
        <v>2848</v>
      </c>
      <c r="G40" s="2410" t="s">
        <v>16</v>
      </c>
      <c r="H40" s="2411"/>
      <c r="I40" s="2411"/>
      <c r="J40" s="2411"/>
      <c r="K40" s="3778">
        <v>1</v>
      </c>
      <c r="L40" s="3889"/>
      <c r="M40" s="2411"/>
      <c r="N40" s="2411"/>
      <c r="O40" s="2408"/>
      <c r="P40" s="3840"/>
    </row>
    <row r="41" spans="1:16" ht="22" customHeight="1" thickBot="1" x14ac:dyDescent="0.4">
      <c r="A41" s="5396"/>
      <c r="B41" s="5390"/>
      <c r="C41" s="5393"/>
      <c r="D41" s="3870" t="s">
        <v>2849</v>
      </c>
      <c r="E41" s="2703"/>
      <c r="F41" s="3785" t="s">
        <v>769</v>
      </c>
      <c r="G41" s="2705" t="s">
        <v>16</v>
      </c>
      <c r="H41" s="2702"/>
      <c r="I41" s="2702" t="str">
        <f>F35&amp;"+ "&amp;F36&amp;"+ "&amp;F37&amp;"+ "&amp;F38&amp;"+ "&amp;F39&amp;"+ "&amp;F40</f>
        <v>BH1+ BH2+ BH3+ BH4+ BH5+ BH6</v>
      </c>
      <c r="J41" s="2702"/>
      <c r="K41" s="3786">
        <v>1</v>
      </c>
      <c r="L41" s="3892"/>
      <c r="M41" s="2702"/>
      <c r="N41" s="2702"/>
      <c r="O41" s="2703"/>
      <c r="P41" s="3843"/>
    </row>
    <row r="42" spans="1:16" ht="22" customHeight="1" x14ac:dyDescent="0.35">
      <c r="A42" s="5396"/>
      <c r="B42" s="5390"/>
      <c r="C42" s="5393"/>
      <c r="D42" s="3261" t="s">
        <v>2850</v>
      </c>
      <c r="E42" s="2431"/>
      <c r="F42" s="1755" t="s">
        <v>2851</v>
      </c>
      <c r="G42" s="2433" t="s">
        <v>16</v>
      </c>
      <c r="H42" s="2430"/>
      <c r="I42" s="2430"/>
      <c r="J42" s="2430"/>
      <c r="K42" s="3768">
        <v>1</v>
      </c>
      <c r="L42" s="3884"/>
      <c r="M42" s="2430"/>
      <c r="N42" s="2430"/>
      <c r="O42" s="2431"/>
      <c r="P42" s="3835"/>
    </row>
    <row r="43" spans="1:16" ht="22" customHeight="1" x14ac:dyDescent="0.35">
      <c r="A43" s="5396"/>
      <c r="B43" s="5390"/>
      <c r="C43" s="5393"/>
      <c r="D43" s="3240" t="s">
        <v>2852</v>
      </c>
      <c r="E43" s="3787"/>
      <c r="F43" s="3862" t="s">
        <v>2853</v>
      </c>
      <c r="G43" s="3788" t="s">
        <v>696</v>
      </c>
      <c r="H43" s="3789"/>
      <c r="I43" s="3789"/>
      <c r="J43" s="3789"/>
      <c r="K43" s="3790">
        <v>1</v>
      </c>
      <c r="L43" s="3893"/>
      <c r="M43" s="3789"/>
      <c r="N43" s="3789"/>
      <c r="O43" s="3787"/>
      <c r="P43" s="3844"/>
    </row>
    <row r="44" spans="1:16" ht="22" customHeight="1" x14ac:dyDescent="0.35">
      <c r="A44" s="5396"/>
      <c r="B44" s="5390"/>
      <c r="C44" s="5393"/>
      <c r="D44" s="3259" t="s">
        <v>2854</v>
      </c>
      <c r="E44" s="2408"/>
      <c r="F44" s="3859" t="s">
        <v>2855</v>
      </c>
      <c r="G44" s="2410" t="s">
        <v>16</v>
      </c>
      <c r="H44" s="2411"/>
      <c r="I44" s="2411"/>
      <c r="J44" s="2411"/>
      <c r="K44" s="3778">
        <v>1</v>
      </c>
      <c r="L44" s="3889"/>
      <c r="M44" s="2411"/>
      <c r="N44" s="2411"/>
      <c r="O44" s="2408"/>
      <c r="P44" s="3840"/>
    </row>
    <row r="45" spans="1:16" ht="22" customHeight="1" thickBot="1" x14ac:dyDescent="0.4">
      <c r="A45" s="5396"/>
      <c r="B45" s="5390"/>
      <c r="C45" s="5393"/>
      <c r="D45" s="3870" t="s">
        <v>2856</v>
      </c>
      <c r="E45" s="2703"/>
      <c r="F45" s="3785" t="s">
        <v>772</v>
      </c>
      <c r="G45" s="2705" t="s">
        <v>16</v>
      </c>
      <c r="H45" s="2702"/>
      <c r="I45" s="2702" t="str">
        <f>F42&amp;" + "&amp;F44</f>
        <v>BJ1 + BJ3</v>
      </c>
      <c r="J45" s="2702"/>
      <c r="K45" s="3786">
        <v>1</v>
      </c>
      <c r="L45" s="3892"/>
      <c r="M45" s="2702"/>
      <c r="N45" s="2702"/>
      <c r="O45" s="2703"/>
      <c r="P45" s="3843"/>
    </row>
    <row r="46" spans="1:16" ht="22" customHeight="1" x14ac:dyDescent="0.35">
      <c r="A46" s="5396"/>
      <c r="B46" s="5390"/>
      <c r="C46" s="5393"/>
      <c r="D46" s="3261" t="s">
        <v>2857</v>
      </c>
      <c r="E46" s="2431"/>
      <c r="F46" s="3767" t="s">
        <v>773</v>
      </c>
      <c r="G46" s="2433" t="s">
        <v>16</v>
      </c>
      <c r="H46" s="2430"/>
      <c r="I46" s="2430"/>
      <c r="J46" s="2430"/>
      <c r="K46" s="3768">
        <v>1</v>
      </c>
      <c r="L46" s="3884"/>
      <c r="M46" s="2430"/>
      <c r="N46" s="2430"/>
      <c r="O46" s="2431"/>
      <c r="P46" s="3835"/>
    </row>
    <row r="47" spans="1:16" ht="22" customHeight="1" x14ac:dyDescent="0.35">
      <c r="A47" s="5396"/>
      <c r="B47" s="5390"/>
      <c r="C47" s="5393"/>
      <c r="D47" s="3240" t="s">
        <v>2858</v>
      </c>
      <c r="E47" s="2394"/>
      <c r="F47" s="3791" t="s">
        <v>790</v>
      </c>
      <c r="G47" s="2392" t="s">
        <v>16</v>
      </c>
      <c r="H47" s="2393"/>
      <c r="I47" s="2393"/>
      <c r="J47" s="2393"/>
      <c r="K47" s="3766">
        <v>1</v>
      </c>
      <c r="L47" s="3894"/>
      <c r="M47" s="2393"/>
      <c r="N47" s="2393"/>
      <c r="O47" s="2394"/>
      <c r="P47" s="3845"/>
    </row>
    <row r="48" spans="1:16" ht="22" customHeight="1" x14ac:dyDescent="0.35">
      <c r="A48" s="5396"/>
      <c r="B48" s="5390"/>
      <c r="C48" s="5393"/>
      <c r="D48" s="3240" t="s">
        <v>1092</v>
      </c>
      <c r="E48" s="2394"/>
      <c r="F48" s="3791" t="s">
        <v>800</v>
      </c>
      <c r="G48" s="2392" t="s">
        <v>16</v>
      </c>
      <c r="H48" s="2393"/>
      <c r="I48" s="2393"/>
      <c r="J48" s="2393"/>
      <c r="K48" s="3766">
        <v>1</v>
      </c>
      <c r="L48" s="3894"/>
      <c r="M48" s="2393"/>
      <c r="N48" s="2393"/>
      <c r="O48" s="2394"/>
      <c r="P48" s="3845"/>
    </row>
    <row r="49" spans="1:16" ht="22" customHeight="1" x14ac:dyDescent="0.35">
      <c r="A49" s="5396"/>
      <c r="B49" s="5390"/>
      <c r="C49" s="5393"/>
      <c r="D49" s="3241" t="s">
        <v>2859</v>
      </c>
      <c r="E49" s="2417"/>
      <c r="F49" s="3792" t="s">
        <v>791</v>
      </c>
      <c r="G49" s="2419" t="s">
        <v>16</v>
      </c>
      <c r="H49" s="2420"/>
      <c r="I49" s="2420"/>
      <c r="J49" s="2420"/>
      <c r="K49" s="3770">
        <v>1</v>
      </c>
      <c r="L49" s="3885"/>
      <c r="M49" s="2420"/>
      <c r="N49" s="2420"/>
      <c r="O49" s="2417"/>
      <c r="P49" s="3836"/>
    </row>
    <row r="50" spans="1:16" ht="22" customHeight="1" x14ac:dyDescent="0.35">
      <c r="A50" s="5396"/>
      <c r="B50" s="5390"/>
      <c r="C50" s="5393"/>
      <c r="D50" s="3255" t="s">
        <v>2860</v>
      </c>
      <c r="E50" s="2413"/>
      <c r="F50" s="3860" t="s">
        <v>2861</v>
      </c>
      <c r="G50" s="2415" t="s">
        <v>16</v>
      </c>
      <c r="H50" s="2412"/>
      <c r="I50" s="2412"/>
      <c r="J50" s="2412"/>
      <c r="K50" s="3780">
        <v>1</v>
      </c>
      <c r="L50" s="3890"/>
      <c r="M50" s="2412"/>
      <c r="N50" s="2412"/>
      <c r="O50" s="2413"/>
      <c r="P50" s="3841"/>
    </row>
    <row r="51" spans="1:16" ht="22" customHeight="1" x14ac:dyDescent="0.35">
      <c r="A51" s="5396"/>
      <c r="B51" s="5390"/>
      <c r="C51" s="5393"/>
      <c r="D51" s="3258" t="s">
        <v>2862</v>
      </c>
      <c r="E51" s="2405"/>
      <c r="F51" s="1748" t="s">
        <v>2863</v>
      </c>
      <c r="G51" s="2407" t="s">
        <v>16</v>
      </c>
      <c r="H51" s="2404"/>
      <c r="I51" s="2404"/>
      <c r="J51" s="2404"/>
      <c r="K51" s="3766">
        <v>1</v>
      </c>
      <c r="L51" s="3883"/>
      <c r="M51" s="2404"/>
      <c r="N51" s="2404"/>
      <c r="O51" s="2405"/>
      <c r="P51" s="3834"/>
    </row>
    <row r="52" spans="1:16" ht="22" customHeight="1" x14ac:dyDescent="0.35">
      <c r="A52" s="5396"/>
      <c r="B52" s="5390"/>
      <c r="C52" s="5393"/>
      <c r="D52" s="3258" t="s">
        <v>2864</v>
      </c>
      <c r="E52" s="2405"/>
      <c r="F52" s="1755" t="s">
        <v>2865</v>
      </c>
      <c r="G52" s="2407" t="s">
        <v>16</v>
      </c>
      <c r="H52" s="2404"/>
      <c r="I52" s="2404"/>
      <c r="J52" s="2404"/>
      <c r="K52" s="3766">
        <v>1</v>
      </c>
      <c r="L52" s="3883"/>
      <c r="M52" s="2404"/>
      <c r="N52" s="2404"/>
      <c r="O52" s="2405"/>
      <c r="P52" s="3834"/>
    </row>
    <row r="53" spans="1:16" ht="22" customHeight="1" x14ac:dyDescent="0.35">
      <c r="A53" s="5396"/>
      <c r="B53" s="5390"/>
      <c r="C53" s="5393"/>
      <c r="D53" s="3258" t="s">
        <v>2866</v>
      </c>
      <c r="E53" s="2405"/>
      <c r="F53" s="3861" t="s">
        <v>798</v>
      </c>
      <c r="G53" s="2407" t="s">
        <v>16</v>
      </c>
      <c r="H53" s="2404"/>
      <c r="I53" s="2404"/>
      <c r="J53" s="2404"/>
      <c r="K53" s="3766">
        <v>1</v>
      </c>
      <c r="L53" s="3883"/>
      <c r="M53" s="2404"/>
      <c r="N53" s="2404"/>
      <c r="O53" s="2405"/>
      <c r="P53" s="3834"/>
    </row>
    <row r="54" spans="1:16" ht="22" customHeight="1" x14ac:dyDescent="0.35">
      <c r="A54" s="5396"/>
      <c r="B54" s="5390"/>
      <c r="C54" s="5393"/>
      <c r="D54" s="3259" t="s">
        <v>2867</v>
      </c>
      <c r="E54" s="2408"/>
      <c r="F54" s="3859" t="s">
        <v>2868</v>
      </c>
      <c r="G54" s="2410" t="s">
        <v>16</v>
      </c>
      <c r="H54" s="2411"/>
      <c r="I54" s="2411"/>
      <c r="J54" s="2411"/>
      <c r="K54" s="3778">
        <v>1</v>
      </c>
      <c r="L54" s="3889"/>
      <c r="M54" s="2411"/>
      <c r="N54" s="2411"/>
      <c r="O54" s="2408"/>
      <c r="P54" s="3840"/>
    </row>
    <row r="55" spans="1:16" ht="22" customHeight="1" thickBot="1" x14ac:dyDescent="0.4">
      <c r="A55" s="5396"/>
      <c r="B55" s="5390"/>
      <c r="C55" s="5393"/>
      <c r="D55" s="3870" t="s">
        <v>2869</v>
      </c>
      <c r="E55" s="2703"/>
      <c r="F55" s="3785" t="s">
        <v>779</v>
      </c>
      <c r="G55" s="2705" t="s">
        <v>16</v>
      </c>
      <c r="H55" s="2702"/>
      <c r="I55" s="2702" t="str">
        <f>F50&amp;"+ "&amp;F51&amp;"+ "&amp;F52&amp;"+ "&amp;F53&amp;"+ "&amp;F54</f>
        <v>BM1+ BM2+ BM3+ BY+ BM4</v>
      </c>
      <c r="J55" s="2702"/>
      <c r="K55" s="3786">
        <v>1</v>
      </c>
      <c r="L55" s="3892"/>
      <c r="M55" s="2702"/>
      <c r="N55" s="2702"/>
      <c r="O55" s="2703"/>
      <c r="P55" s="3843"/>
    </row>
    <row r="56" spans="1:16" ht="22" customHeight="1" x14ac:dyDescent="0.35">
      <c r="A56" s="5396"/>
      <c r="B56" s="5390"/>
      <c r="C56" s="5393"/>
      <c r="D56" s="3261" t="s">
        <v>2870</v>
      </c>
      <c r="E56" s="2431"/>
      <c r="F56" s="3767" t="s">
        <v>781</v>
      </c>
      <c r="G56" s="2433" t="s">
        <v>16</v>
      </c>
      <c r="H56" s="2430"/>
      <c r="I56" s="2430"/>
      <c r="J56" s="2430"/>
      <c r="K56" s="3768">
        <v>1</v>
      </c>
      <c r="L56" s="3884"/>
      <c r="M56" s="2430"/>
      <c r="N56" s="2430"/>
      <c r="O56" s="2431"/>
      <c r="P56" s="3835"/>
    </row>
    <row r="57" spans="1:16" ht="22" customHeight="1" thickBot="1" x14ac:dyDescent="0.4">
      <c r="A57" s="5396"/>
      <c r="B57" s="5390"/>
      <c r="C57" s="5393"/>
      <c r="D57" s="3868" t="s">
        <v>2871</v>
      </c>
      <c r="E57" s="2558"/>
      <c r="F57" s="3771" t="s">
        <v>784</v>
      </c>
      <c r="G57" s="2556" t="s">
        <v>16</v>
      </c>
      <c r="H57" s="2557"/>
      <c r="I57" s="2557"/>
      <c r="J57" s="2557"/>
      <c r="K57" s="3772">
        <v>1</v>
      </c>
      <c r="L57" s="3886"/>
      <c r="M57" s="2557"/>
      <c r="N57" s="2557"/>
      <c r="O57" s="2558"/>
      <c r="P57" s="3837"/>
    </row>
    <row r="58" spans="1:16" ht="22" customHeight="1" thickBot="1" x14ac:dyDescent="0.4">
      <c r="A58" s="5396"/>
      <c r="B58" s="5391"/>
      <c r="C58" s="5394"/>
      <c r="D58" s="3226" t="s">
        <v>2872</v>
      </c>
      <c r="E58" s="2678"/>
      <c r="F58" s="3773" t="s">
        <v>787</v>
      </c>
      <c r="G58" s="2680" t="s">
        <v>16</v>
      </c>
      <c r="H58" s="2681"/>
      <c r="I58" s="2681" t="str">
        <f>F25&amp;" + "&amp;F26&amp;" + "&amp;F27&amp;" + "&amp;F28&amp;" + "&amp;F29&amp;" + "&amp;F30&amp;" + "&amp;F31&amp;" + "&amp;F32&amp;" + "&amp;F33&amp;" + "&amp;F41&amp;" + "&amp;F45&amp;" + "&amp;F46&amp;" + "&amp;F55&amp;" + "&amp;F56&amp;" + "&amp;F57</f>
        <v>BA + BB + BC + BD + JY + BS + BV + BF + BG + BH + BJ + BK + BM + BN + BP</v>
      </c>
      <c r="J58" s="2681"/>
      <c r="K58" s="3774">
        <v>1</v>
      </c>
      <c r="L58" s="3887"/>
      <c r="M58" s="2681"/>
      <c r="N58" s="2681"/>
      <c r="O58" s="2678"/>
      <c r="P58" s="3838"/>
    </row>
    <row r="59" spans="1:16" ht="22" customHeight="1" thickTop="1" x14ac:dyDescent="0.35">
      <c r="A59" s="5396"/>
      <c r="B59" s="5401" t="s">
        <v>2873</v>
      </c>
      <c r="C59" s="5256"/>
      <c r="D59" s="2471" t="s">
        <v>2874</v>
      </c>
      <c r="E59" s="2475"/>
      <c r="F59" s="3793" t="s">
        <v>801</v>
      </c>
      <c r="G59" s="2474" t="s">
        <v>16</v>
      </c>
      <c r="H59" s="2472"/>
      <c r="I59" s="2472" t="str">
        <f>"Si "&amp;F24&amp;" - "&amp;F58&amp;" &gt;0 alors "&amp;F24&amp;" - "&amp;F58</f>
        <v>Si AG - BR &gt;0 alors AG - BR</v>
      </c>
      <c r="J59" s="2472"/>
      <c r="K59" s="3794">
        <v>1</v>
      </c>
      <c r="L59" s="3895"/>
      <c r="M59" s="2472"/>
      <c r="N59" s="2472"/>
      <c r="O59" s="2475"/>
      <c r="P59" s="3846"/>
    </row>
    <row r="60" spans="1:16" ht="22" customHeight="1" x14ac:dyDescent="0.35">
      <c r="A60" s="5396"/>
      <c r="B60" s="5390"/>
      <c r="C60" s="5257"/>
      <c r="D60" s="3261" t="s">
        <v>2875</v>
      </c>
      <c r="E60" s="2431"/>
      <c r="F60" s="3767" t="s">
        <v>803</v>
      </c>
      <c r="G60" s="2433" t="s">
        <v>16</v>
      </c>
      <c r="H60" s="2430"/>
      <c r="I60" s="2430"/>
      <c r="J60" s="2430"/>
      <c r="K60" s="3768">
        <v>1</v>
      </c>
      <c r="L60" s="3884"/>
      <c r="M60" s="2430"/>
      <c r="N60" s="2430"/>
      <c r="O60" s="2431"/>
      <c r="P60" s="3835"/>
    </row>
    <row r="61" spans="1:16" ht="22" customHeight="1" x14ac:dyDescent="0.35">
      <c r="A61" s="5396"/>
      <c r="B61" s="5390"/>
      <c r="C61" s="5257"/>
      <c r="D61" s="3258" t="s">
        <v>2876</v>
      </c>
      <c r="E61" s="2405"/>
      <c r="F61" s="3765" t="s">
        <v>804</v>
      </c>
      <c r="G61" s="2407" t="s">
        <v>16</v>
      </c>
      <c r="H61" s="2404"/>
      <c r="I61" s="2404"/>
      <c r="J61" s="2404"/>
      <c r="K61" s="3766">
        <v>1</v>
      </c>
      <c r="L61" s="3883"/>
      <c r="M61" s="2404"/>
      <c r="N61" s="2404"/>
      <c r="O61" s="2405"/>
      <c r="P61" s="3834"/>
    </row>
    <row r="62" spans="1:16" ht="22" customHeight="1" thickBot="1" x14ac:dyDescent="0.4">
      <c r="A62" s="5396"/>
      <c r="B62" s="5390"/>
      <c r="C62" s="5257"/>
      <c r="D62" s="3259" t="s">
        <v>2877</v>
      </c>
      <c r="E62" s="2408"/>
      <c r="F62" s="3777" t="s">
        <v>130</v>
      </c>
      <c r="G62" s="2410" t="s">
        <v>16</v>
      </c>
      <c r="H62" s="2411"/>
      <c r="I62" s="2411"/>
      <c r="J62" s="2411"/>
      <c r="K62" s="3778">
        <v>1</v>
      </c>
      <c r="L62" s="3889"/>
      <c r="M62" s="2411"/>
      <c r="N62" s="2411"/>
      <c r="O62" s="2408"/>
      <c r="P62" s="3840"/>
    </row>
    <row r="63" spans="1:16" ht="22" customHeight="1" thickBot="1" x14ac:dyDescent="0.4">
      <c r="A63" s="5396"/>
      <c r="B63" s="5390"/>
      <c r="C63" s="5257"/>
      <c r="D63" s="3871" t="s">
        <v>2878</v>
      </c>
      <c r="E63" s="3796"/>
      <c r="F63" s="3797" t="s">
        <v>807</v>
      </c>
      <c r="G63" s="3798" t="s">
        <v>16</v>
      </c>
      <c r="H63" s="3795"/>
      <c r="I63" s="3795" t="str">
        <f>F59&amp;" + "&amp;F60&amp;" + "&amp;F61&amp;" + "&amp;F62</f>
        <v>CA + CB + CC + CD</v>
      </c>
      <c r="J63" s="3795"/>
      <c r="K63" s="3799">
        <v>1</v>
      </c>
      <c r="L63" s="3896"/>
      <c r="M63" s="3795"/>
      <c r="N63" s="3795"/>
      <c r="O63" s="3796"/>
      <c r="P63" s="3847"/>
    </row>
    <row r="64" spans="1:16" ht="22" customHeight="1" thickTop="1" x14ac:dyDescent="0.35">
      <c r="A64" s="5396"/>
      <c r="B64" s="5390"/>
      <c r="C64" s="5257"/>
      <c r="D64" s="2471" t="s">
        <v>2879</v>
      </c>
      <c r="E64" s="2475"/>
      <c r="F64" s="3793" t="s">
        <v>132</v>
      </c>
      <c r="G64" s="2474" t="s">
        <v>16</v>
      </c>
      <c r="H64" s="2472"/>
      <c r="I64" s="2472" t="str">
        <f>"Si "&amp;F24&amp;" - "&amp;F58&amp;" &lt;0 alors "&amp;F58&amp;" - "&amp;F24</f>
        <v>Si AG - BR &lt;0 alors BR - AG</v>
      </c>
      <c r="J64" s="2472"/>
      <c r="K64" s="3794">
        <v>1</v>
      </c>
      <c r="L64" s="3895"/>
      <c r="M64" s="2472"/>
      <c r="N64" s="2472"/>
      <c r="O64" s="2475"/>
      <c r="P64" s="3846"/>
    </row>
    <row r="65" spans="1:16" ht="22" customHeight="1" x14ac:dyDescent="0.35">
      <c r="A65" s="5396"/>
      <c r="B65" s="5390"/>
      <c r="C65" s="5257"/>
      <c r="D65" s="3272" t="s">
        <v>2880</v>
      </c>
      <c r="E65" s="2422"/>
      <c r="F65" s="3775" t="s">
        <v>809</v>
      </c>
      <c r="G65" s="2424" t="s">
        <v>16</v>
      </c>
      <c r="H65" s="2421"/>
      <c r="I65" s="2421"/>
      <c r="J65" s="2421"/>
      <c r="K65" s="3776">
        <v>1</v>
      </c>
      <c r="L65" s="3888"/>
      <c r="M65" s="2421"/>
      <c r="N65" s="2421"/>
      <c r="O65" s="2422"/>
      <c r="P65" s="3839"/>
    </row>
    <row r="66" spans="1:16" ht="22" customHeight="1" x14ac:dyDescent="0.35">
      <c r="A66" s="5396"/>
      <c r="B66" s="5390"/>
      <c r="C66" s="5257"/>
      <c r="D66" s="3261" t="s">
        <v>2881</v>
      </c>
      <c r="E66" s="2431"/>
      <c r="F66" s="3767" t="s">
        <v>812</v>
      </c>
      <c r="G66" s="2433" t="s">
        <v>16</v>
      </c>
      <c r="H66" s="2430"/>
      <c r="I66" s="2430"/>
      <c r="J66" s="2430"/>
      <c r="K66" s="3768">
        <v>1</v>
      </c>
      <c r="L66" s="3884"/>
      <c r="M66" s="2430"/>
      <c r="N66" s="2430"/>
      <c r="O66" s="2431"/>
      <c r="P66" s="3835"/>
    </row>
    <row r="67" spans="1:16" ht="22" customHeight="1" x14ac:dyDescent="0.35">
      <c r="A67" s="5396"/>
      <c r="B67" s="5390"/>
      <c r="C67" s="5257"/>
      <c r="D67" s="3872" t="s">
        <v>2882</v>
      </c>
      <c r="E67" s="2696"/>
      <c r="F67" s="3800" t="s">
        <v>764</v>
      </c>
      <c r="G67" s="2698" t="s">
        <v>16</v>
      </c>
      <c r="H67" s="2699"/>
      <c r="I67" s="2699"/>
      <c r="J67" s="2699"/>
      <c r="K67" s="3778">
        <v>1</v>
      </c>
      <c r="L67" s="3897"/>
      <c r="M67" s="2699"/>
      <c r="N67" s="2699"/>
      <c r="O67" s="2696"/>
      <c r="P67" s="3848"/>
    </row>
    <row r="68" spans="1:16" ht="22" customHeight="1" x14ac:dyDescent="0.35">
      <c r="A68" s="5396"/>
      <c r="B68" s="5390"/>
      <c r="C68" s="5257"/>
      <c r="D68" s="3273" t="s">
        <v>2883</v>
      </c>
      <c r="E68" s="2426"/>
      <c r="F68" s="3801" t="s">
        <v>816</v>
      </c>
      <c r="G68" s="2428" t="s">
        <v>16</v>
      </c>
      <c r="H68" s="2425"/>
      <c r="I68" s="2425"/>
      <c r="J68" s="2425"/>
      <c r="K68" s="3802">
        <v>1</v>
      </c>
      <c r="L68" s="3898"/>
      <c r="M68" s="2425"/>
      <c r="N68" s="2425"/>
      <c r="O68" s="2426"/>
      <c r="P68" s="3849"/>
    </row>
    <row r="69" spans="1:16" ht="22" customHeight="1" x14ac:dyDescent="0.35">
      <c r="A69" s="5396"/>
      <c r="B69" s="5390"/>
      <c r="C69" s="5257"/>
      <c r="D69" s="3261" t="s">
        <v>2884</v>
      </c>
      <c r="E69" s="2431"/>
      <c r="F69" s="3767" t="s">
        <v>2885</v>
      </c>
      <c r="G69" s="2433" t="s">
        <v>16</v>
      </c>
      <c r="H69" s="2430"/>
      <c r="I69" s="2430"/>
      <c r="J69" s="2430"/>
      <c r="K69" s="3768">
        <v>1</v>
      </c>
      <c r="L69" s="3884"/>
      <c r="M69" s="2430"/>
      <c r="N69" s="2430"/>
      <c r="O69" s="2431"/>
      <c r="P69" s="3835"/>
    </row>
    <row r="70" spans="1:16" ht="22" customHeight="1" x14ac:dyDescent="0.35">
      <c r="A70" s="5396"/>
      <c r="B70" s="5390"/>
      <c r="C70" s="5257"/>
      <c r="D70" s="3240" t="s">
        <v>2886</v>
      </c>
      <c r="E70" s="2394"/>
      <c r="F70" s="3791" t="s">
        <v>754</v>
      </c>
      <c r="G70" s="2392" t="s">
        <v>16</v>
      </c>
      <c r="H70" s="2393"/>
      <c r="I70" s="2393"/>
      <c r="J70" s="2393"/>
      <c r="K70" s="3766">
        <v>1</v>
      </c>
      <c r="L70" s="3894"/>
      <c r="M70" s="2393"/>
      <c r="N70" s="2393"/>
      <c r="O70" s="2394"/>
      <c r="P70" s="3845"/>
    </row>
    <row r="71" spans="1:16" ht="22" customHeight="1" x14ac:dyDescent="0.35">
      <c r="A71" s="5396"/>
      <c r="B71" s="5390"/>
      <c r="C71" s="5257"/>
      <c r="D71" s="3240" t="s">
        <v>2887</v>
      </c>
      <c r="E71" s="2394"/>
      <c r="F71" s="3791" t="s">
        <v>748</v>
      </c>
      <c r="G71" s="2392" t="s">
        <v>16</v>
      </c>
      <c r="H71" s="2393"/>
      <c r="I71" s="2393"/>
      <c r="J71" s="2393"/>
      <c r="K71" s="3766">
        <v>1</v>
      </c>
      <c r="L71" s="3894"/>
      <c r="M71" s="2393"/>
      <c r="N71" s="2393"/>
      <c r="O71" s="2394"/>
      <c r="P71" s="3845"/>
    </row>
    <row r="72" spans="1:16" ht="22" customHeight="1" x14ac:dyDescent="0.35">
      <c r="A72" s="5396"/>
      <c r="B72" s="5390"/>
      <c r="C72" s="5257"/>
      <c r="D72" s="3240" t="s">
        <v>2888</v>
      </c>
      <c r="E72" s="2394"/>
      <c r="F72" s="3791" t="s">
        <v>757</v>
      </c>
      <c r="G72" s="2392" t="s">
        <v>16</v>
      </c>
      <c r="H72" s="2393"/>
      <c r="I72" s="2393"/>
      <c r="J72" s="2393"/>
      <c r="K72" s="3766">
        <v>1</v>
      </c>
      <c r="L72" s="3894"/>
      <c r="M72" s="2393"/>
      <c r="N72" s="2393"/>
      <c r="O72" s="2394"/>
      <c r="P72" s="3845"/>
    </row>
    <row r="73" spans="1:16" ht="22" customHeight="1" x14ac:dyDescent="0.35">
      <c r="A73" s="5396"/>
      <c r="B73" s="5390"/>
      <c r="C73" s="5257"/>
      <c r="D73" s="3240" t="s">
        <v>2889</v>
      </c>
      <c r="E73" s="2394"/>
      <c r="F73" s="3791" t="s">
        <v>813</v>
      </c>
      <c r="G73" s="2392" t="s">
        <v>16</v>
      </c>
      <c r="H73" s="2393"/>
      <c r="I73" s="2393"/>
      <c r="J73" s="2393"/>
      <c r="K73" s="3766">
        <v>1</v>
      </c>
      <c r="L73" s="3894"/>
      <c r="M73" s="2393"/>
      <c r="N73" s="2393"/>
      <c r="O73" s="2394"/>
      <c r="P73" s="3845"/>
    </row>
    <row r="74" spans="1:16" ht="22" customHeight="1" x14ac:dyDescent="0.35">
      <c r="A74" s="5396"/>
      <c r="B74" s="5390"/>
      <c r="C74" s="5257"/>
      <c r="D74" s="3240" t="s">
        <v>2890</v>
      </c>
      <c r="E74" s="2394"/>
      <c r="F74" s="3791" t="s">
        <v>755</v>
      </c>
      <c r="G74" s="2392" t="s">
        <v>16</v>
      </c>
      <c r="H74" s="2393"/>
      <c r="I74" s="2393"/>
      <c r="J74" s="2393"/>
      <c r="K74" s="3766">
        <v>1</v>
      </c>
      <c r="L74" s="3894"/>
      <c r="M74" s="2393"/>
      <c r="N74" s="2393"/>
      <c r="O74" s="2394"/>
      <c r="P74" s="3845"/>
    </row>
    <row r="75" spans="1:16" ht="22" customHeight="1" x14ac:dyDescent="0.35">
      <c r="A75" s="5396"/>
      <c r="B75" s="5390"/>
      <c r="C75" s="5257"/>
      <c r="D75" s="3240" t="s">
        <v>2891</v>
      </c>
      <c r="E75" s="2394"/>
      <c r="F75" s="3791" t="s">
        <v>825</v>
      </c>
      <c r="G75" s="2392" t="s">
        <v>16</v>
      </c>
      <c r="H75" s="2393"/>
      <c r="I75" s="2393"/>
      <c r="J75" s="2393"/>
      <c r="K75" s="3766">
        <v>1</v>
      </c>
      <c r="L75" s="3894"/>
      <c r="M75" s="2393"/>
      <c r="N75" s="2393"/>
      <c r="O75" s="2394"/>
      <c r="P75" s="3845"/>
    </row>
    <row r="76" spans="1:16" ht="22" customHeight="1" x14ac:dyDescent="0.35">
      <c r="A76" s="5396"/>
      <c r="B76" s="5390"/>
      <c r="C76" s="5257"/>
      <c r="D76" s="3240" t="s">
        <v>2892</v>
      </c>
      <c r="E76" s="2394"/>
      <c r="F76" s="3791" t="s">
        <v>722</v>
      </c>
      <c r="G76" s="2392" t="s">
        <v>16</v>
      </c>
      <c r="H76" s="2393"/>
      <c r="I76" s="2393"/>
      <c r="J76" s="2393"/>
      <c r="K76" s="3766">
        <v>1</v>
      </c>
      <c r="L76" s="3894"/>
      <c r="M76" s="2393"/>
      <c r="N76" s="2393"/>
      <c r="O76" s="2394"/>
      <c r="P76" s="3845"/>
    </row>
    <row r="77" spans="1:16" ht="22" customHeight="1" x14ac:dyDescent="0.35">
      <c r="A77" s="5396"/>
      <c r="B77" s="5390"/>
      <c r="C77" s="5257"/>
      <c r="D77" s="3872" t="s">
        <v>2893</v>
      </c>
      <c r="E77" s="2696"/>
      <c r="F77" s="3800" t="s">
        <v>815</v>
      </c>
      <c r="G77" s="2698" t="s">
        <v>16</v>
      </c>
      <c r="H77" s="2699"/>
      <c r="I77" s="2699"/>
      <c r="J77" s="2699"/>
      <c r="K77" s="3778">
        <v>1</v>
      </c>
      <c r="L77" s="3897"/>
      <c r="M77" s="2699"/>
      <c r="N77" s="2699"/>
      <c r="O77" s="2696"/>
      <c r="P77" s="3848"/>
    </row>
    <row r="78" spans="1:16" ht="22" customHeight="1" thickBot="1" x14ac:dyDescent="0.4">
      <c r="A78" s="5396"/>
      <c r="B78" s="5390"/>
      <c r="C78" s="5257"/>
      <c r="D78" s="3873" t="s">
        <v>2894</v>
      </c>
      <c r="E78" s="3804"/>
      <c r="F78" s="3805" t="s">
        <v>820</v>
      </c>
      <c r="G78" s="3806" t="s">
        <v>16</v>
      </c>
      <c r="H78" s="3803"/>
      <c r="I78" s="3803"/>
      <c r="J78" s="3803"/>
      <c r="K78" s="3807">
        <v>1</v>
      </c>
      <c r="L78" s="3899"/>
      <c r="M78" s="3803"/>
      <c r="N78" s="3803"/>
      <c r="O78" s="3804"/>
      <c r="P78" s="3850"/>
    </row>
    <row r="79" spans="1:16" ht="22" customHeight="1" thickBot="1" x14ac:dyDescent="0.4">
      <c r="A79" s="5396"/>
      <c r="B79" s="5390"/>
      <c r="C79" s="5257"/>
      <c r="D79" s="3871" t="s">
        <v>2895</v>
      </c>
      <c r="E79" s="3796"/>
      <c r="F79" s="3797" t="s">
        <v>822</v>
      </c>
      <c r="G79" s="3798" t="s">
        <v>16</v>
      </c>
      <c r="H79" s="3795"/>
      <c r="I79" s="3795" t="str">
        <f>F64&amp;" + "&amp;F65&amp;" + "&amp;F66&amp;" + "&amp;F68&amp;" + "&amp;F69&amp;" + "&amp;F78</f>
        <v>CF + CG + CH + CK + CL + CM</v>
      </c>
      <c r="J79" s="3795"/>
      <c r="K79" s="3799">
        <v>1</v>
      </c>
      <c r="L79" s="3896"/>
      <c r="M79" s="3795"/>
      <c r="N79" s="3795"/>
      <c r="O79" s="3796"/>
      <c r="P79" s="3847"/>
    </row>
    <row r="80" spans="1:16" ht="22" customHeight="1" thickTop="1" x14ac:dyDescent="0.35">
      <c r="A80" s="5396"/>
      <c r="B80" s="5390"/>
      <c r="C80" s="5257"/>
      <c r="D80" s="3261" t="s">
        <v>2896</v>
      </c>
      <c r="E80" s="2431"/>
      <c r="F80" s="3767" t="s">
        <v>831</v>
      </c>
      <c r="G80" s="2433" t="s">
        <v>16</v>
      </c>
      <c r="H80" s="2430"/>
      <c r="I80" s="2430" t="s">
        <v>2897</v>
      </c>
      <c r="J80" s="2430"/>
      <c r="K80" s="3768">
        <v>1</v>
      </c>
      <c r="L80" s="3884"/>
      <c r="M80" s="2430"/>
      <c r="N80" s="2430"/>
      <c r="O80" s="2431"/>
      <c r="P80" s="3835"/>
    </row>
    <row r="81" spans="1:16" ht="22" customHeight="1" thickBot="1" x14ac:dyDescent="0.4">
      <c r="A81" s="5396"/>
      <c r="B81" s="5391"/>
      <c r="C81" s="5400"/>
      <c r="D81" s="3874" t="s">
        <v>2898</v>
      </c>
      <c r="E81" s="2690"/>
      <c r="F81" s="3808" t="s">
        <v>833</v>
      </c>
      <c r="G81" s="2692" t="s">
        <v>16</v>
      </c>
      <c r="H81" s="2689"/>
      <c r="I81" s="2689" t="s">
        <v>2899</v>
      </c>
      <c r="J81" s="2689"/>
      <c r="K81" s="3809">
        <v>1</v>
      </c>
      <c r="L81" s="3900"/>
      <c r="M81" s="2689"/>
      <c r="N81" s="2689"/>
      <c r="O81" s="2690"/>
      <c r="P81" s="3851"/>
    </row>
    <row r="82" spans="1:16" ht="22" customHeight="1" thickTop="1" x14ac:dyDescent="0.35">
      <c r="A82" s="5396"/>
      <c r="B82" s="5402" t="s">
        <v>2900</v>
      </c>
      <c r="C82" s="5403"/>
      <c r="D82" s="2471" t="s">
        <v>2901</v>
      </c>
      <c r="E82" s="2475"/>
      <c r="F82" s="3793" t="s">
        <v>721</v>
      </c>
      <c r="G82" s="2474" t="s">
        <v>16</v>
      </c>
      <c r="H82" s="2472"/>
      <c r="I82" s="2472"/>
      <c r="J82" s="2472"/>
      <c r="K82" s="3794">
        <v>1</v>
      </c>
      <c r="L82" s="3895"/>
      <c r="M82" s="2472"/>
      <c r="N82" s="2472"/>
      <c r="O82" s="2475"/>
      <c r="P82" s="3846"/>
    </row>
    <row r="83" spans="1:16" ht="22" customHeight="1" x14ac:dyDescent="0.35">
      <c r="A83" s="5396"/>
      <c r="B83" s="5404"/>
      <c r="C83" s="5405"/>
      <c r="D83" s="3261" t="s">
        <v>2902</v>
      </c>
      <c r="E83" s="2431"/>
      <c r="F83" s="3767" t="s">
        <v>1269</v>
      </c>
      <c r="G83" s="2433" t="s">
        <v>16</v>
      </c>
      <c r="H83" s="2430"/>
      <c r="I83" s="2430"/>
      <c r="J83" s="2430"/>
      <c r="K83" s="3768">
        <v>1</v>
      </c>
      <c r="L83" s="3884"/>
      <c r="M83" s="2430"/>
      <c r="N83" s="2430"/>
      <c r="O83" s="2431"/>
      <c r="P83" s="3835"/>
    </row>
    <row r="84" spans="1:16" ht="22" customHeight="1" thickBot="1" x14ac:dyDescent="0.4">
      <c r="A84" s="5396"/>
      <c r="B84" s="5406"/>
      <c r="C84" s="5407"/>
      <c r="D84" s="3265" t="s">
        <v>2903</v>
      </c>
      <c r="E84" s="2399"/>
      <c r="F84" s="3810" t="s">
        <v>1099</v>
      </c>
      <c r="G84" s="2397" t="s">
        <v>16</v>
      </c>
      <c r="H84" s="2398"/>
      <c r="I84" s="2398"/>
      <c r="J84" s="2398"/>
      <c r="K84" s="3809">
        <v>1</v>
      </c>
      <c r="L84" s="3901"/>
      <c r="M84" s="2398"/>
      <c r="N84" s="2398"/>
      <c r="O84" s="2399"/>
      <c r="P84" s="3852"/>
    </row>
    <row r="85" spans="1:16" ht="22" customHeight="1" thickTop="1" thickBot="1" x14ac:dyDescent="0.4">
      <c r="A85" s="5396"/>
      <c r="B85" s="5408" t="s">
        <v>2904</v>
      </c>
      <c r="C85" s="5409"/>
      <c r="D85" s="3875" t="s">
        <v>2905</v>
      </c>
      <c r="E85" s="3812"/>
      <c r="F85" s="3813" t="s">
        <v>745</v>
      </c>
      <c r="G85" s="3814" t="s">
        <v>16</v>
      </c>
      <c r="H85" s="3811"/>
      <c r="I85" s="3811"/>
      <c r="J85" s="3811"/>
      <c r="K85" s="3815">
        <v>1</v>
      </c>
      <c r="L85" s="3902"/>
      <c r="M85" s="3811"/>
      <c r="N85" s="3811"/>
      <c r="O85" s="3812"/>
      <c r="P85" s="3853"/>
    </row>
    <row r="86" spans="1:16" ht="22" hidden="1" customHeight="1" thickTop="1" x14ac:dyDescent="0.35">
      <c r="A86" s="5396"/>
      <c r="B86" s="5242" t="s">
        <v>2906</v>
      </c>
      <c r="C86" s="5358"/>
      <c r="D86" s="5324" t="s">
        <v>2907</v>
      </c>
      <c r="E86" s="2497" t="s">
        <v>2908</v>
      </c>
      <c r="F86" s="1448" t="s">
        <v>2909</v>
      </c>
      <c r="G86" s="2499" t="s">
        <v>688</v>
      </c>
      <c r="H86" s="2496"/>
      <c r="I86" s="2496"/>
      <c r="J86" s="2496"/>
      <c r="K86" s="3816">
        <v>3</v>
      </c>
      <c r="L86" s="3903"/>
      <c r="M86" s="2496"/>
      <c r="N86" s="2496"/>
      <c r="O86" s="2497"/>
      <c r="P86" s="3854"/>
    </row>
    <row r="87" spans="1:16" ht="22" hidden="1" customHeight="1" x14ac:dyDescent="0.35">
      <c r="A87" s="5396"/>
      <c r="B87" s="5243"/>
      <c r="C87" s="5294"/>
      <c r="D87" s="5325"/>
      <c r="E87" s="2405" t="s">
        <v>2910</v>
      </c>
      <c r="F87" s="1783" t="s">
        <v>2911</v>
      </c>
      <c r="G87" s="2407" t="s">
        <v>688</v>
      </c>
      <c r="H87" s="2404"/>
      <c r="I87" s="2404"/>
      <c r="J87" s="2404"/>
      <c r="K87" s="3817">
        <v>3</v>
      </c>
      <c r="L87" s="3883"/>
      <c r="M87" s="2404"/>
      <c r="N87" s="2404"/>
      <c r="O87" s="2405"/>
      <c r="P87" s="3834"/>
    </row>
    <row r="88" spans="1:16" ht="22" hidden="1" customHeight="1" x14ac:dyDescent="0.35">
      <c r="A88" s="5396"/>
      <c r="B88" s="5243"/>
      <c r="C88" s="5294"/>
      <c r="D88" s="5325"/>
      <c r="E88" s="2405" t="s">
        <v>2912</v>
      </c>
      <c r="F88" s="1783" t="s">
        <v>2913</v>
      </c>
      <c r="G88" s="2407" t="s">
        <v>688</v>
      </c>
      <c r="H88" s="2404"/>
      <c r="I88" s="2404"/>
      <c r="J88" s="2404"/>
      <c r="K88" s="3817">
        <v>3</v>
      </c>
      <c r="L88" s="3883"/>
      <c r="M88" s="2404"/>
      <c r="N88" s="2404"/>
      <c r="O88" s="2405"/>
      <c r="P88" s="3834"/>
    </row>
    <row r="89" spans="1:16" ht="22" hidden="1" customHeight="1" x14ac:dyDescent="0.35">
      <c r="A89" s="5396"/>
      <c r="B89" s="5243"/>
      <c r="C89" s="5294"/>
      <c r="D89" s="5325"/>
      <c r="E89" s="2405" t="s">
        <v>2914</v>
      </c>
      <c r="F89" s="1783" t="s">
        <v>2915</v>
      </c>
      <c r="G89" s="2407" t="s">
        <v>696</v>
      </c>
      <c r="H89" s="2404"/>
      <c r="I89" s="2404"/>
      <c r="J89" s="2404"/>
      <c r="K89" s="3817">
        <v>3</v>
      </c>
      <c r="L89" s="3883"/>
      <c r="M89" s="2404"/>
      <c r="N89" s="2404"/>
      <c r="O89" s="2405"/>
      <c r="P89" s="3834"/>
    </row>
    <row r="90" spans="1:16" ht="22" hidden="1" customHeight="1" x14ac:dyDescent="0.35">
      <c r="A90" s="5396"/>
      <c r="B90" s="5243"/>
      <c r="C90" s="5294"/>
      <c r="D90" s="5325"/>
      <c r="E90" s="2528" t="s">
        <v>2916</v>
      </c>
      <c r="F90" s="1748"/>
      <c r="G90" s="2711"/>
      <c r="H90" s="2527"/>
      <c r="I90" s="2527"/>
      <c r="J90" s="2527"/>
      <c r="K90" s="3817">
        <v>3</v>
      </c>
      <c r="L90" s="3904"/>
      <c r="M90" s="2527"/>
      <c r="N90" s="2527"/>
      <c r="O90" s="2528"/>
      <c r="P90" s="3855"/>
    </row>
    <row r="91" spans="1:16" ht="22" hidden="1" customHeight="1" x14ac:dyDescent="0.35">
      <c r="A91" s="5396"/>
      <c r="B91" s="5243"/>
      <c r="C91" s="5294"/>
      <c r="D91" s="5325"/>
      <c r="E91" s="2405" t="s">
        <v>2917</v>
      </c>
      <c r="F91" s="1783" t="s">
        <v>2918</v>
      </c>
      <c r="G91" s="2407" t="s">
        <v>688</v>
      </c>
      <c r="H91" s="2404"/>
      <c r="I91" s="2404"/>
      <c r="J91" s="2404"/>
      <c r="K91" s="3817">
        <v>3</v>
      </c>
      <c r="L91" s="3883"/>
      <c r="M91" s="2404"/>
      <c r="N91" s="2404"/>
      <c r="O91" s="2405"/>
      <c r="P91" s="3834"/>
    </row>
    <row r="92" spans="1:16" ht="22" hidden="1" customHeight="1" x14ac:dyDescent="0.35">
      <c r="A92" s="5396"/>
      <c r="B92" s="5243"/>
      <c r="C92" s="5294"/>
      <c r="D92" s="5325"/>
      <c r="E92" s="2405" t="s">
        <v>2919</v>
      </c>
      <c r="F92" s="1783" t="s">
        <v>2920</v>
      </c>
      <c r="G92" s="2407" t="s">
        <v>688</v>
      </c>
      <c r="H92" s="2404"/>
      <c r="I92" s="2404"/>
      <c r="J92" s="2404"/>
      <c r="K92" s="3817">
        <v>3</v>
      </c>
      <c r="L92" s="3883"/>
      <c r="M92" s="2404"/>
      <c r="N92" s="2404"/>
      <c r="O92" s="2405"/>
      <c r="P92" s="3834"/>
    </row>
    <row r="93" spans="1:16" ht="22" hidden="1" customHeight="1" x14ac:dyDescent="0.35">
      <c r="A93" s="5396"/>
      <c r="B93" s="5243"/>
      <c r="C93" s="5294"/>
      <c r="D93" s="5325"/>
      <c r="E93" s="2405" t="s">
        <v>2921</v>
      </c>
      <c r="F93" s="1783" t="s">
        <v>2922</v>
      </c>
      <c r="G93" s="2407" t="s">
        <v>75</v>
      </c>
      <c r="H93" s="2404"/>
      <c r="I93" s="2404"/>
      <c r="J93" s="2404"/>
      <c r="K93" s="3817">
        <v>3</v>
      </c>
      <c r="L93" s="3883"/>
      <c r="M93" s="2404"/>
      <c r="N93" s="2404"/>
      <c r="O93" s="2405"/>
      <c r="P93" s="3834"/>
    </row>
    <row r="94" spans="1:16" ht="22" hidden="1" customHeight="1" x14ac:dyDescent="0.35">
      <c r="A94" s="5396"/>
      <c r="B94" s="5243"/>
      <c r="C94" s="5294"/>
      <c r="D94" s="5325"/>
      <c r="E94" s="2405" t="s">
        <v>2923</v>
      </c>
      <c r="F94" s="1783" t="s">
        <v>2924</v>
      </c>
      <c r="G94" s="2407" t="s">
        <v>16</v>
      </c>
      <c r="H94" s="2404"/>
      <c r="I94" s="2404"/>
      <c r="J94" s="2404"/>
      <c r="K94" s="3817">
        <v>3</v>
      </c>
      <c r="L94" s="3883"/>
      <c r="M94" s="2404"/>
      <c r="N94" s="2404"/>
      <c r="O94" s="2405"/>
      <c r="P94" s="3834"/>
    </row>
    <row r="95" spans="1:16" ht="22" hidden="1" customHeight="1" thickBot="1" x14ac:dyDescent="0.4">
      <c r="A95" s="5396"/>
      <c r="B95" s="5243"/>
      <c r="C95" s="5294"/>
      <c r="D95" s="5325"/>
      <c r="E95" s="3818" t="s">
        <v>2925</v>
      </c>
      <c r="F95" s="1448" t="s">
        <v>2926</v>
      </c>
      <c r="G95" s="2499" t="s">
        <v>16</v>
      </c>
      <c r="H95" s="2496"/>
      <c r="I95" s="2496"/>
      <c r="J95" s="2496"/>
      <c r="K95" s="3816">
        <v>3</v>
      </c>
      <c r="L95" s="3903"/>
      <c r="M95" s="2496"/>
      <c r="N95" s="2496"/>
      <c r="O95" s="2497"/>
      <c r="P95" s="3854"/>
    </row>
    <row r="96" spans="1:16" ht="22" hidden="1" customHeight="1" thickTop="1" x14ac:dyDescent="0.35">
      <c r="A96" s="5396"/>
      <c r="B96" s="5243"/>
      <c r="C96" s="5294"/>
      <c r="D96" s="5324" t="s">
        <v>2927</v>
      </c>
      <c r="E96" s="2497" t="s">
        <v>2908</v>
      </c>
      <c r="F96" s="3819" t="s">
        <v>2928</v>
      </c>
      <c r="G96" s="2507" t="s">
        <v>688</v>
      </c>
      <c r="H96" s="2505"/>
      <c r="I96" s="2505"/>
      <c r="J96" s="2505"/>
      <c r="K96" s="3820">
        <v>3</v>
      </c>
      <c r="L96" s="3905"/>
      <c r="M96" s="2505"/>
      <c r="N96" s="2505"/>
      <c r="O96" s="2506"/>
      <c r="P96" s="3856"/>
    </row>
    <row r="97" spans="1:16" ht="22" hidden="1" customHeight="1" x14ac:dyDescent="0.35">
      <c r="A97" s="5396"/>
      <c r="B97" s="5243"/>
      <c r="C97" s="5294"/>
      <c r="D97" s="5325"/>
      <c r="E97" s="2405" t="s">
        <v>2910</v>
      </c>
      <c r="F97" s="1783" t="s">
        <v>2929</v>
      </c>
      <c r="G97" s="2407" t="s">
        <v>688</v>
      </c>
      <c r="H97" s="2404"/>
      <c r="I97" s="2404"/>
      <c r="J97" s="2404"/>
      <c r="K97" s="3817">
        <v>3</v>
      </c>
      <c r="L97" s="3883"/>
      <c r="M97" s="2404"/>
      <c r="N97" s="2404"/>
      <c r="O97" s="2405"/>
      <c r="P97" s="3834"/>
    </row>
    <row r="98" spans="1:16" ht="22" hidden="1" customHeight="1" x14ac:dyDescent="0.35">
      <c r="A98" s="5396"/>
      <c r="B98" s="5243"/>
      <c r="C98" s="5294"/>
      <c r="D98" s="5325"/>
      <c r="E98" s="2405" t="s">
        <v>2912</v>
      </c>
      <c r="F98" s="1783" t="s">
        <v>2930</v>
      </c>
      <c r="G98" s="2407" t="s">
        <v>688</v>
      </c>
      <c r="H98" s="2404"/>
      <c r="I98" s="2404"/>
      <c r="J98" s="2404"/>
      <c r="K98" s="3817">
        <v>3</v>
      </c>
      <c r="L98" s="3883"/>
      <c r="M98" s="2404"/>
      <c r="N98" s="2404"/>
      <c r="O98" s="2405"/>
      <c r="P98" s="3834"/>
    </row>
    <row r="99" spans="1:16" ht="22" hidden="1" customHeight="1" x14ac:dyDescent="0.35">
      <c r="A99" s="5396"/>
      <c r="B99" s="5243"/>
      <c r="C99" s="5294"/>
      <c r="D99" s="5325"/>
      <c r="E99" s="2405" t="s">
        <v>2931</v>
      </c>
      <c r="F99" s="1783" t="s">
        <v>2932</v>
      </c>
      <c r="G99" s="2407" t="s">
        <v>696</v>
      </c>
      <c r="H99" s="2404"/>
      <c r="I99" s="2404"/>
      <c r="J99" s="2404"/>
      <c r="K99" s="3817">
        <v>3</v>
      </c>
      <c r="L99" s="3883"/>
      <c r="M99" s="2404"/>
      <c r="N99" s="2404"/>
      <c r="O99" s="2405"/>
      <c r="P99" s="3834"/>
    </row>
    <row r="100" spans="1:16" ht="22" hidden="1" customHeight="1" x14ac:dyDescent="0.35">
      <c r="A100" s="5396"/>
      <c r="B100" s="5243"/>
      <c r="C100" s="5294"/>
      <c r="D100" s="5325"/>
      <c r="E100" s="2528" t="s">
        <v>2916</v>
      </c>
      <c r="F100" s="1748"/>
      <c r="G100" s="2711"/>
      <c r="H100" s="2527"/>
      <c r="I100" s="2527"/>
      <c r="J100" s="2527"/>
      <c r="K100" s="3817">
        <v>3</v>
      </c>
      <c r="L100" s="3904"/>
      <c r="M100" s="2527"/>
      <c r="N100" s="2527"/>
      <c r="O100" s="2528"/>
      <c r="P100" s="3855"/>
    </row>
    <row r="101" spans="1:16" ht="22" hidden="1" customHeight="1" x14ac:dyDescent="0.35">
      <c r="A101" s="5396"/>
      <c r="B101" s="5243"/>
      <c r="C101" s="5294"/>
      <c r="D101" s="5325"/>
      <c r="E101" s="2405" t="s">
        <v>2917</v>
      </c>
      <c r="F101" s="1783" t="s">
        <v>2933</v>
      </c>
      <c r="G101" s="2407" t="s">
        <v>688</v>
      </c>
      <c r="H101" s="2404"/>
      <c r="I101" s="2404"/>
      <c r="J101" s="2404"/>
      <c r="K101" s="3817">
        <v>3</v>
      </c>
      <c r="L101" s="3883"/>
      <c r="M101" s="2404"/>
      <c r="N101" s="2404"/>
      <c r="O101" s="2405"/>
      <c r="P101" s="3834"/>
    </row>
    <row r="102" spans="1:16" ht="22" hidden="1" customHeight="1" x14ac:dyDescent="0.35">
      <c r="A102" s="5396"/>
      <c r="B102" s="5243"/>
      <c r="C102" s="5294"/>
      <c r="D102" s="5325"/>
      <c r="E102" s="2405" t="s">
        <v>2919</v>
      </c>
      <c r="F102" s="1783" t="s">
        <v>2934</v>
      </c>
      <c r="G102" s="2407" t="s">
        <v>688</v>
      </c>
      <c r="H102" s="2404"/>
      <c r="I102" s="2404"/>
      <c r="J102" s="2404"/>
      <c r="K102" s="3817">
        <v>3</v>
      </c>
      <c r="L102" s="3883"/>
      <c r="M102" s="2404"/>
      <c r="N102" s="2404"/>
      <c r="O102" s="2405"/>
      <c r="P102" s="3834"/>
    </row>
    <row r="103" spans="1:16" ht="22" hidden="1" customHeight="1" x14ac:dyDescent="0.35">
      <c r="A103" s="5396"/>
      <c r="B103" s="5243"/>
      <c r="C103" s="5294"/>
      <c r="D103" s="5325"/>
      <c r="E103" s="2405" t="s">
        <v>2921</v>
      </c>
      <c r="F103" s="1783" t="s">
        <v>2935</v>
      </c>
      <c r="G103" s="2407" t="s">
        <v>75</v>
      </c>
      <c r="H103" s="2404"/>
      <c r="I103" s="2404"/>
      <c r="J103" s="2404"/>
      <c r="K103" s="3817">
        <v>3</v>
      </c>
      <c r="L103" s="3883"/>
      <c r="M103" s="2404"/>
      <c r="N103" s="2404"/>
      <c r="O103" s="2405"/>
      <c r="P103" s="3834"/>
    </row>
    <row r="104" spans="1:16" ht="22" hidden="1" customHeight="1" x14ac:dyDescent="0.35">
      <c r="A104" s="5396"/>
      <c r="B104" s="5243"/>
      <c r="C104" s="5294"/>
      <c r="D104" s="5325"/>
      <c r="E104" s="2405" t="s">
        <v>2923</v>
      </c>
      <c r="F104" s="1783" t="s">
        <v>2936</v>
      </c>
      <c r="G104" s="2407" t="s">
        <v>16</v>
      </c>
      <c r="H104" s="2404"/>
      <c r="I104" s="2404"/>
      <c r="J104" s="2404"/>
      <c r="K104" s="3817">
        <v>3</v>
      </c>
      <c r="L104" s="3883"/>
      <c r="M104" s="2404"/>
      <c r="N104" s="2404"/>
      <c r="O104" s="2405"/>
      <c r="P104" s="3834"/>
    </row>
    <row r="105" spans="1:16" ht="22" hidden="1" customHeight="1" thickBot="1" x14ac:dyDescent="0.4">
      <c r="A105" s="5396"/>
      <c r="B105" s="5243"/>
      <c r="C105" s="5294"/>
      <c r="D105" s="5325"/>
      <c r="E105" s="3818" t="s">
        <v>2925</v>
      </c>
      <c r="F105" s="1448" t="s">
        <v>2937</v>
      </c>
      <c r="G105" s="2499" t="s">
        <v>16</v>
      </c>
      <c r="H105" s="2496"/>
      <c r="I105" s="2496"/>
      <c r="J105" s="2496"/>
      <c r="K105" s="3816">
        <v>3</v>
      </c>
      <c r="L105" s="3903"/>
      <c r="M105" s="2496"/>
      <c r="N105" s="2496"/>
      <c r="O105" s="2497"/>
      <c r="P105" s="3854"/>
    </row>
    <row r="106" spans="1:16" ht="22" hidden="1" customHeight="1" thickTop="1" x14ac:dyDescent="0.35">
      <c r="A106" s="5396"/>
      <c r="B106" s="5243"/>
      <c r="C106" s="5294"/>
      <c r="D106" s="5324" t="s">
        <v>2938</v>
      </c>
      <c r="E106" s="2497" t="s">
        <v>2908</v>
      </c>
      <c r="F106" s="3819" t="s">
        <v>2939</v>
      </c>
      <c r="G106" s="2507" t="s">
        <v>688</v>
      </c>
      <c r="H106" s="2505"/>
      <c r="I106" s="2505"/>
      <c r="J106" s="2505"/>
      <c r="K106" s="3820">
        <v>3</v>
      </c>
      <c r="L106" s="3905"/>
      <c r="M106" s="2505"/>
      <c r="N106" s="2505"/>
      <c r="O106" s="2506"/>
      <c r="P106" s="3856"/>
    </row>
    <row r="107" spans="1:16" ht="22" hidden="1" customHeight="1" x14ac:dyDescent="0.35">
      <c r="A107" s="5396"/>
      <c r="B107" s="5243"/>
      <c r="C107" s="5294"/>
      <c r="D107" s="5325"/>
      <c r="E107" s="2405" t="s">
        <v>2910</v>
      </c>
      <c r="F107" s="1783" t="s">
        <v>2940</v>
      </c>
      <c r="G107" s="2407" t="s">
        <v>688</v>
      </c>
      <c r="H107" s="2404"/>
      <c r="I107" s="2404"/>
      <c r="J107" s="2404"/>
      <c r="K107" s="3817">
        <v>3</v>
      </c>
      <c r="L107" s="3883"/>
      <c r="M107" s="2404"/>
      <c r="N107" s="2404"/>
      <c r="O107" s="2405"/>
      <c r="P107" s="3834"/>
    </row>
    <row r="108" spans="1:16" ht="22" hidden="1" customHeight="1" x14ac:dyDescent="0.35">
      <c r="A108" s="5396"/>
      <c r="B108" s="5243"/>
      <c r="C108" s="5294"/>
      <c r="D108" s="5325"/>
      <c r="E108" s="2405" t="s">
        <v>2912</v>
      </c>
      <c r="F108" s="1783" t="s">
        <v>2941</v>
      </c>
      <c r="G108" s="2407" t="s">
        <v>688</v>
      </c>
      <c r="H108" s="2404"/>
      <c r="I108" s="2404"/>
      <c r="J108" s="2404"/>
      <c r="K108" s="3817">
        <v>3</v>
      </c>
      <c r="L108" s="3883"/>
      <c r="M108" s="2404"/>
      <c r="N108" s="2404"/>
      <c r="O108" s="2405"/>
      <c r="P108" s="3834"/>
    </row>
    <row r="109" spans="1:16" ht="22" hidden="1" customHeight="1" x14ac:dyDescent="0.35">
      <c r="A109" s="5396"/>
      <c r="B109" s="5243"/>
      <c r="C109" s="5294"/>
      <c r="D109" s="5325"/>
      <c r="E109" s="2405" t="s">
        <v>2931</v>
      </c>
      <c r="F109" s="1783" t="s">
        <v>2942</v>
      </c>
      <c r="G109" s="2407" t="s">
        <v>696</v>
      </c>
      <c r="H109" s="2404"/>
      <c r="I109" s="2404"/>
      <c r="J109" s="2404"/>
      <c r="K109" s="3817">
        <v>3</v>
      </c>
      <c r="L109" s="3883"/>
      <c r="M109" s="2404"/>
      <c r="N109" s="2404"/>
      <c r="O109" s="2405"/>
      <c r="P109" s="3834"/>
    </row>
    <row r="110" spans="1:16" ht="22" hidden="1" customHeight="1" x14ac:dyDescent="0.35">
      <c r="A110" s="5396"/>
      <c r="B110" s="5243"/>
      <c r="C110" s="5294"/>
      <c r="D110" s="5325"/>
      <c r="E110" s="2528" t="s">
        <v>2916</v>
      </c>
      <c r="F110" s="1748"/>
      <c r="G110" s="2711"/>
      <c r="H110" s="2527"/>
      <c r="I110" s="2527"/>
      <c r="J110" s="2527"/>
      <c r="K110" s="3817">
        <v>3</v>
      </c>
      <c r="L110" s="3904"/>
      <c r="M110" s="2527"/>
      <c r="N110" s="2527"/>
      <c r="O110" s="2528"/>
      <c r="P110" s="3855"/>
    </row>
    <row r="111" spans="1:16" ht="22" hidden="1" customHeight="1" x14ac:dyDescent="0.35">
      <c r="A111" s="5396"/>
      <c r="B111" s="5243"/>
      <c r="C111" s="5294"/>
      <c r="D111" s="5325"/>
      <c r="E111" s="2405" t="s">
        <v>2917</v>
      </c>
      <c r="F111" s="1783" t="s">
        <v>2943</v>
      </c>
      <c r="G111" s="2407" t="s">
        <v>688</v>
      </c>
      <c r="H111" s="2404"/>
      <c r="I111" s="2404"/>
      <c r="J111" s="2404"/>
      <c r="K111" s="3817">
        <v>3</v>
      </c>
      <c r="L111" s="3883"/>
      <c r="M111" s="2404"/>
      <c r="N111" s="2404"/>
      <c r="O111" s="2405"/>
      <c r="P111" s="3834"/>
    </row>
    <row r="112" spans="1:16" ht="22" hidden="1" customHeight="1" x14ac:dyDescent="0.35">
      <c r="A112" s="5396"/>
      <c r="B112" s="5243"/>
      <c r="C112" s="5294"/>
      <c r="D112" s="5325"/>
      <c r="E112" s="2405" t="s">
        <v>2919</v>
      </c>
      <c r="F112" s="1783" t="s">
        <v>2944</v>
      </c>
      <c r="G112" s="2407" t="s">
        <v>688</v>
      </c>
      <c r="H112" s="2404"/>
      <c r="I112" s="2404"/>
      <c r="J112" s="2404"/>
      <c r="K112" s="3817">
        <v>3</v>
      </c>
      <c r="L112" s="3883"/>
      <c r="M112" s="2404"/>
      <c r="N112" s="2404"/>
      <c r="O112" s="2405"/>
      <c r="P112" s="3834"/>
    </row>
    <row r="113" spans="1:16" ht="22" hidden="1" customHeight="1" x14ac:dyDescent="0.35">
      <c r="A113" s="5396"/>
      <c r="B113" s="5243"/>
      <c r="C113" s="5294"/>
      <c r="D113" s="5325"/>
      <c r="E113" s="2405" t="s">
        <v>2921</v>
      </c>
      <c r="F113" s="1783" t="s">
        <v>2945</v>
      </c>
      <c r="G113" s="2407" t="s">
        <v>75</v>
      </c>
      <c r="H113" s="2404"/>
      <c r="I113" s="2404"/>
      <c r="J113" s="2404"/>
      <c r="K113" s="3817">
        <v>3</v>
      </c>
      <c r="L113" s="3883"/>
      <c r="M113" s="2404"/>
      <c r="N113" s="2404"/>
      <c r="O113" s="2405"/>
      <c r="P113" s="3834"/>
    </row>
    <row r="114" spans="1:16" ht="22" hidden="1" customHeight="1" x14ac:dyDescent="0.35">
      <c r="A114" s="5396"/>
      <c r="B114" s="5243"/>
      <c r="C114" s="5294"/>
      <c r="D114" s="5325"/>
      <c r="E114" s="2405" t="s">
        <v>2923</v>
      </c>
      <c r="F114" s="1783" t="s">
        <v>2946</v>
      </c>
      <c r="G114" s="2407" t="s">
        <v>16</v>
      </c>
      <c r="H114" s="2404"/>
      <c r="I114" s="2404"/>
      <c r="J114" s="2404"/>
      <c r="K114" s="3817">
        <v>3</v>
      </c>
      <c r="L114" s="3883"/>
      <c r="M114" s="2404"/>
      <c r="N114" s="2404"/>
      <c r="O114" s="2405"/>
      <c r="P114" s="3834"/>
    </row>
    <row r="115" spans="1:16" ht="22" hidden="1" customHeight="1" thickBot="1" x14ac:dyDescent="0.4">
      <c r="A115" s="5396"/>
      <c r="B115" s="5243"/>
      <c r="C115" s="5294"/>
      <c r="D115" s="5325"/>
      <c r="E115" s="2497" t="s">
        <v>2925</v>
      </c>
      <c r="F115" s="1448" t="s">
        <v>2947</v>
      </c>
      <c r="G115" s="2499" t="s">
        <v>16</v>
      </c>
      <c r="H115" s="2496"/>
      <c r="I115" s="2496"/>
      <c r="J115" s="2496"/>
      <c r="K115" s="3816">
        <v>3</v>
      </c>
      <c r="L115" s="3903"/>
      <c r="M115" s="2496"/>
      <c r="N115" s="2496"/>
      <c r="O115" s="2497"/>
      <c r="P115" s="3854"/>
    </row>
    <row r="116" spans="1:16" ht="22" hidden="1" customHeight="1" thickTop="1" thickBot="1" x14ac:dyDescent="0.4">
      <c r="A116" s="5396"/>
      <c r="B116" s="5243"/>
      <c r="C116" s="5294"/>
      <c r="D116" s="3876" t="s">
        <v>2948</v>
      </c>
      <c r="E116" s="3821"/>
      <c r="F116" s="3819" t="s">
        <v>2949</v>
      </c>
      <c r="G116" s="2507" t="s">
        <v>16</v>
      </c>
      <c r="H116" s="2505"/>
      <c r="I116" s="2505"/>
      <c r="J116" s="2505"/>
      <c r="K116" s="3820">
        <v>3</v>
      </c>
      <c r="L116" s="3905"/>
      <c r="M116" s="2505"/>
      <c r="N116" s="2505"/>
      <c r="O116" s="2506"/>
      <c r="P116" s="3856"/>
    </row>
    <row r="117" spans="1:16" ht="22" hidden="1" customHeight="1" thickTop="1" thickBot="1" x14ac:dyDescent="0.4">
      <c r="A117" s="5396"/>
      <c r="B117" s="5243"/>
      <c r="C117" s="5294"/>
      <c r="D117" s="3876" t="s">
        <v>2950</v>
      </c>
      <c r="E117" s="3821"/>
      <c r="F117" s="3819" t="s">
        <v>2951</v>
      </c>
      <c r="G117" s="2507" t="s">
        <v>16</v>
      </c>
      <c r="H117" s="2505"/>
      <c r="I117" s="2505"/>
      <c r="J117" s="2505"/>
      <c r="K117" s="3820">
        <v>3</v>
      </c>
      <c r="L117" s="3905"/>
      <c r="M117" s="2505"/>
      <c r="N117" s="2505"/>
      <c r="O117" s="2506"/>
      <c r="P117" s="3856"/>
    </row>
    <row r="118" spans="1:16" ht="22" hidden="1" customHeight="1" thickTop="1" thickBot="1" x14ac:dyDescent="0.4">
      <c r="A118" s="5397"/>
      <c r="B118" s="5295"/>
      <c r="C118" s="5296"/>
      <c r="D118" s="3876" t="s">
        <v>2952</v>
      </c>
      <c r="E118" s="3822"/>
      <c r="F118" s="3819" t="s">
        <v>2953</v>
      </c>
      <c r="G118" s="2507" t="s">
        <v>16</v>
      </c>
      <c r="H118" s="2505"/>
      <c r="I118" s="2505"/>
      <c r="J118" s="2505"/>
      <c r="K118" s="3820">
        <v>3</v>
      </c>
      <c r="L118" s="3905"/>
      <c r="M118" s="2505"/>
      <c r="N118" s="2505"/>
      <c r="O118" s="2506"/>
      <c r="P118" s="3856"/>
    </row>
    <row r="119" spans="1:16" ht="22" customHeight="1" thickTop="1" x14ac:dyDescent="0.35">
      <c r="A119" s="5242" t="s">
        <v>1096</v>
      </c>
      <c r="B119" s="5398" t="s">
        <v>2954</v>
      </c>
      <c r="C119" s="5256"/>
      <c r="D119" s="3271" t="s">
        <v>2955</v>
      </c>
      <c r="E119" s="2401"/>
      <c r="F119" s="3763" t="s">
        <v>915</v>
      </c>
      <c r="G119" s="2403" t="s">
        <v>16</v>
      </c>
      <c r="H119" s="2400"/>
      <c r="I119" s="2400"/>
      <c r="J119" s="2400"/>
      <c r="K119" s="3764">
        <v>1</v>
      </c>
      <c r="L119" s="3882"/>
      <c r="M119" s="2400"/>
      <c r="N119" s="2400"/>
      <c r="O119" s="2401"/>
      <c r="P119" s="3833"/>
    </row>
    <row r="120" spans="1:16" ht="22" customHeight="1" x14ac:dyDescent="0.35">
      <c r="A120" s="5243"/>
      <c r="B120" s="5385"/>
      <c r="C120" s="5257"/>
      <c r="D120" s="3258" t="s">
        <v>2956</v>
      </c>
      <c r="E120" s="2405"/>
      <c r="F120" s="3765" t="s">
        <v>917</v>
      </c>
      <c r="G120" s="2407" t="s">
        <v>16</v>
      </c>
      <c r="H120" s="2404"/>
      <c r="I120" s="2404"/>
      <c r="J120" s="2404"/>
      <c r="K120" s="3766">
        <v>1</v>
      </c>
      <c r="L120" s="3883"/>
      <c r="M120" s="2404"/>
      <c r="N120" s="2404"/>
      <c r="O120" s="2405"/>
      <c r="P120" s="3834"/>
    </row>
    <row r="121" spans="1:16" ht="22" customHeight="1" x14ac:dyDescent="0.35">
      <c r="A121" s="5243"/>
      <c r="B121" s="5385"/>
      <c r="C121" s="5257"/>
      <c r="D121" s="3258" t="s">
        <v>2957</v>
      </c>
      <c r="E121" s="2405"/>
      <c r="F121" s="3765" t="s">
        <v>919</v>
      </c>
      <c r="G121" s="2407" t="s">
        <v>16</v>
      </c>
      <c r="H121" s="2404"/>
      <c r="I121" s="2404"/>
      <c r="J121" s="2404"/>
      <c r="K121" s="3766">
        <v>1</v>
      </c>
      <c r="L121" s="3883"/>
      <c r="M121" s="2404"/>
      <c r="N121" s="2404"/>
      <c r="O121" s="2405"/>
      <c r="P121" s="3834"/>
    </row>
    <row r="122" spans="1:16" ht="22" customHeight="1" x14ac:dyDescent="0.35">
      <c r="A122" s="5243"/>
      <c r="B122" s="5385"/>
      <c r="C122" s="5257"/>
      <c r="D122" s="3259" t="s">
        <v>2958</v>
      </c>
      <c r="E122" s="2408"/>
      <c r="F122" s="3777" t="s">
        <v>1275</v>
      </c>
      <c r="G122" s="2410" t="s">
        <v>16</v>
      </c>
      <c r="H122" s="2411"/>
      <c r="I122" s="2411"/>
      <c r="J122" s="2411"/>
      <c r="K122" s="3778">
        <v>1</v>
      </c>
      <c r="L122" s="3889"/>
      <c r="M122" s="2411"/>
      <c r="N122" s="2411"/>
      <c r="O122" s="2408"/>
      <c r="P122" s="3840"/>
    </row>
    <row r="123" spans="1:16" ht="22" customHeight="1" thickBot="1" x14ac:dyDescent="0.4">
      <c r="A123" s="5243"/>
      <c r="B123" s="5412"/>
      <c r="C123" s="5258"/>
      <c r="D123" s="3870" t="s">
        <v>1929</v>
      </c>
      <c r="E123" s="2703"/>
      <c r="F123" s="3785" t="s">
        <v>886</v>
      </c>
      <c r="G123" s="2705" t="s">
        <v>16</v>
      </c>
      <c r="H123" s="2702"/>
      <c r="I123" s="2702" t="str">
        <f>F119&amp;" + "&amp;F120&amp;" + "&amp;F121&amp;" + "&amp;F122</f>
        <v>EF + EG + EH + EN</v>
      </c>
      <c r="J123" s="2702"/>
      <c r="K123" s="3786">
        <v>1</v>
      </c>
      <c r="L123" s="3892"/>
      <c r="M123" s="2702"/>
      <c r="N123" s="2702"/>
      <c r="O123" s="2703"/>
      <c r="P123" s="3843"/>
    </row>
    <row r="124" spans="1:16" ht="22" customHeight="1" x14ac:dyDescent="0.35">
      <c r="A124" s="5243"/>
      <c r="B124" s="5384" t="s">
        <v>2959</v>
      </c>
      <c r="C124" s="5387"/>
      <c r="D124" s="3257" t="s">
        <v>1947</v>
      </c>
      <c r="E124" s="2484"/>
      <c r="F124" s="3823" t="s">
        <v>857</v>
      </c>
      <c r="G124" s="2486" t="s">
        <v>16</v>
      </c>
      <c r="H124" s="2483"/>
      <c r="I124" s="2483"/>
      <c r="J124" s="2483"/>
      <c r="K124" s="3824">
        <v>1</v>
      </c>
      <c r="L124" s="3906"/>
      <c r="M124" s="2483"/>
      <c r="N124" s="2483"/>
      <c r="O124" s="2484"/>
      <c r="P124" s="3857"/>
    </row>
    <row r="125" spans="1:16" ht="22" customHeight="1" x14ac:dyDescent="0.35">
      <c r="A125" s="5243"/>
      <c r="B125" s="5385"/>
      <c r="C125" s="5257"/>
      <c r="D125" s="3258" t="s">
        <v>2960</v>
      </c>
      <c r="E125" s="2405"/>
      <c r="F125" s="3765" t="s">
        <v>845</v>
      </c>
      <c r="G125" s="2407" t="s">
        <v>16</v>
      </c>
      <c r="H125" s="2404"/>
      <c r="I125" s="2404"/>
      <c r="J125" s="2404"/>
      <c r="K125" s="3766">
        <v>1</v>
      </c>
      <c r="L125" s="3883"/>
      <c r="M125" s="2404"/>
      <c r="N125" s="2404"/>
      <c r="O125" s="2405"/>
      <c r="P125" s="3834"/>
    </row>
    <row r="126" spans="1:16" ht="22" customHeight="1" x14ac:dyDescent="0.35">
      <c r="A126" s="5243"/>
      <c r="B126" s="5385"/>
      <c r="C126" s="5257"/>
      <c r="D126" s="3258" t="s">
        <v>2961</v>
      </c>
      <c r="E126" s="2405"/>
      <c r="F126" s="3765" t="s">
        <v>1271</v>
      </c>
      <c r="G126" s="2407" t="s">
        <v>16</v>
      </c>
      <c r="H126" s="2404"/>
      <c r="I126" s="2404"/>
      <c r="J126" s="2404"/>
      <c r="K126" s="3766">
        <v>1</v>
      </c>
      <c r="L126" s="3883"/>
      <c r="M126" s="2404"/>
      <c r="N126" s="2404"/>
      <c r="O126" s="2405"/>
      <c r="P126" s="3834"/>
    </row>
    <row r="127" spans="1:16" ht="22" customHeight="1" x14ac:dyDescent="0.35">
      <c r="A127" s="5243"/>
      <c r="B127" s="5385"/>
      <c r="C127" s="5257"/>
      <c r="D127" s="3258" t="s">
        <v>2962</v>
      </c>
      <c r="E127" s="2405"/>
      <c r="F127" s="3765" t="s">
        <v>1273</v>
      </c>
      <c r="G127" s="2407" t="s">
        <v>16</v>
      </c>
      <c r="H127" s="2404"/>
      <c r="I127" s="2404"/>
      <c r="J127" s="2404"/>
      <c r="K127" s="3766">
        <v>1</v>
      </c>
      <c r="L127" s="3883"/>
      <c r="M127" s="2404"/>
      <c r="N127" s="2404"/>
      <c r="O127" s="2405"/>
      <c r="P127" s="3834"/>
    </row>
    <row r="128" spans="1:16" ht="22" customHeight="1" x14ac:dyDescent="0.35">
      <c r="A128" s="5243"/>
      <c r="B128" s="5385"/>
      <c r="C128" s="5257"/>
      <c r="D128" s="3258" t="s">
        <v>2963</v>
      </c>
      <c r="E128" s="2405"/>
      <c r="F128" s="3765" t="s">
        <v>1569</v>
      </c>
      <c r="G128" s="2407" t="s">
        <v>16</v>
      </c>
      <c r="H128" s="2404"/>
      <c r="I128" s="2404"/>
      <c r="J128" s="2404"/>
      <c r="K128" s="3766">
        <v>1</v>
      </c>
      <c r="L128" s="3883"/>
      <c r="M128" s="2404"/>
      <c r="N128" s="2404"/>
      <c r="O128" s="2405"/>
      <c r="P128" s="3834"/>
    </row>
    <row r="129" spans="1:16" ht="22" customHeight="1" x14ac:dyDescent="0.35">
      <c r="A129" s="5243"/>
      <c r="B129" s="5385"/>
      <c r="C129" s="5257"/>
      <c r="D129" s="3258" t="s">
        <v>2964</v>
      </c>
      <c r="E129" s="2405"/>
      <c r="F129" s="3765" t="s">
        <v>1570</v>
      </c>
      <c r="G129" s="2407" t="s">
        <v>16</v>
      </c>
      <c r="H129" s="2404"/>
      <c r="I129" s="2404"/>
      <c r="J129" s="2404"/>
      <c r="K129" s="3766">
        <v>1</v>
      </c>
      <c r="L129" s="3883"/>
      <c r="M129" s="2404"/>
      <c r="N129" s="2404"/>
      <c r="O129" s="2405"/>
      <c r="P129" s="3834"/>
    </row>
    <row r="130" spans="1:16" ht="22" customHeight="1" x14ac:dyDescent="0.35">
      <c r="A130" s="5243"/>
      <c r="B130" s="5385"/>
      <c r="C130" s="5257"/>
      <c r="D130" s="3258" t="s">
        <v>2965</v>
      </c>
      <c r="E130" s="2405"/>
      <c r="F130" s="3765" t="s">
        <v>1571</v>
      </c>
      <c r="G130" s="2407" t="s">
        <v>16</v>
      </c>
      <c r="H130" s="2404"/>
      <c r="I130" s="2404"/>
      <c r="J130" s="2404"/>
      <c r="K130" s="3766">
        <v>1</v>
      </c>
      <c r="L130" s="3883"/>
      <c r="M130" s="2404"/>
      <c r="N130" s="2404"/>
      <c r="O130" s="2405"/>
      <c r="P130" s="3834"/>
    </row>
    <row r="131" spans="1:16" ht="22" customHeight="1" x14ac:dyDescent="0.35">
      <c r="A131" s="5243"/>
      <c r="B131" s="5385"/>
      <c r="C131" s="5257"/>
      <c r="D131" s="3258" t="s">
        <v>2966</v>
      </c>
      <c r="E131" s="2405"/>
      <c r="F131" s="3765" t="s">
        <v>1572</v>
      </c>
      <c r="G131" s="2407" t="s">
        <v>16</v>
      </c>
      <c r="H131" s="2404"/>
      <c r="I131" s="2404"/>
      <c r="J131" s="2404"/>
      <c r="K131" s="3766">
        <v>1</v>
      </c>
      <c r="L131" s="3883"/>
      <c r="M131" s="2404"/>
      <c r="N131" s="2404"/>
      <c r="O131" s="2405"/>
      <c r="P131" s="3834"/>
    </row>
    <row r="132" spans="1:16" ht="22" customHeight="1" x14ac:dyDescent="0.35">
      <c r="A132" s="5243"/>
      <c r="B132" s="5385"/>
      <c r="C132" s="5257"/>
      <c r="D132" s="3258" t="s">
        <v>2967</v>
      </c>
      <c r="E132" s="2405"/>
      <c r="F132" s="3765" t="s">
        <v>2968</v>
      </c>
      <c r="G132" s="2407" t="s">
        <v>16</v>
      </c>
      <c r="H132" s="2404"/>
      <c r="I132" s="2404"/>
      <c r="J132" s="2404"/>
      <c r="K132" s="3766">
        <v>1</v>
      </c>
      <c r="L132" s="3883"/>
      <c r="M132" s="2404"/>
      <c r="N132" s="2404"/>
      <c r="O132" s="2405"/>
      <c r="P132" s="3834"/>
    </row>
    <row r="133" spans="1:16" ht="22" customHeight="1" x14ac:dyDescent="0.35">
      <c r="A133" s="5243"/>
      <c r="B133" s="5385"/>
      <c r="C133" s="5257"/>
      <c r="D133" s="3259" t="s">
        <v>2969</v>
      </c>
      <c r="E133" s="2408"/>
      <c r="F133" s="3777" t="s">
        <v>1975</v>
      </c>
      <c r="G133" s="2410" t="s">
        <v>16</v>
      </c>
      <c r="H133" s="2411"/>
      <c r="I133" s="2411"/>
      <c r="J133" s="2411"/>
      <c r="K133" s="3778">
        <v>1</v>
      </c>
      <c r="L133" s="3889"/>
      <c r="M133" s="2411"/>
      <c r="N133" s="2411"/>
      <c r="O133" s="2408"/>
      <c r="P133" s="3840"/>
    </row>
    <row r="134" spans="1:16" ht="22" customHeight="1" thickBot="1" x14ac:dyDescent="0.4">
      <c r="A134" s="5243"/>
      <c r="B134" s="5386"/>
      <c r="C134" s="5388"/>
      <c r="D134" s="3870" t="s">
        <v>1944</v>
      </c>
      <c r="E134" s="2703"/>
      <c r="F134" s="3785" t="s">
        <v>2970</v>
      </c>
      <c r="G134" s="2705" t="s">
        <v>16</v>
      </c>
      <c r="H134" s="2702"/>
      <c r="I134" s="2702" t="str">
        <f>F124&amp;" + "&amp;F125&amp;" + "&amp;F126&amp;" + "&amp;F127&amp;" + "&amp;F128&amp;" + "&amp;F129&amp;" + "&amp;F130&amp;" + "&amp;F131&amp;" + "&amp;F132&amp;" + "&amp;F133</f>
        <v>EJ + EK + EL + EM + EO + EP + EQ + ER + EU + EV</v>
      </c>
      <c r="J134" s="2702"/>
      <c r="K134" s="3786">
        <v>1</v>
      </c>
      <c r="L134" s="3892"/>
      <c r="M134" s="2702"/>
      <c r="N134" s="2702"/>
      <c r="O134" s="2703"/>
      <c r="P134" s="3843"/>
    </row>
    <row r="135" spans="1:16" ht="22" customHeight="1" thickBot="1" x14ac:dyDescent="0.4">
      <c r="A135" s="5243"/>
      <c r="B135" s="3908" t="s">
        <v>2971</v>
      </c>
      <c r="C135" s="3909"/>
      <c r="D135" s="3239" t="s">
        <v>2972</v>
      </c>
      <c r="E135" s="2497"/>
      <c r="F135" s="3825" t="s">
        <v>2973</v>
      </c>
      <c r="G135" s="2499" t="s">
        <v>16</v>
      </c>
      <c r="H135" s="2496"/>
      <c r="I135" s="2496" t="str">
        <f>F123&amp;" - "&amp;F134</f>
        <v>EI - EW</v>
      </c>
      <c r="J135" s="2496"/>
      <c r="K135" s="3790">
        <v>1</v>
      </c>
      <c r="L135" s="3903"/>
      <c r="M135" s="2496"/>
      <c r="N135" s="2496"/>
      <c r="O135" s="2497"/>
      <c r="P135" s="3854"/>
    </row>
    <row r="136" spans="1:16" ht="22" customHeight="1" thickBot="1" x14ac:dyDescent="0.4">
      <c r="A136" s="5243"/>
      <c r="B136" s="3910" t="s">
        <v>2974</v>
      </c>
      <c r="C136" s="3911"/>
      <c r="D136" s="3877" t="s">
        <v>2975</v>
      </c>
      <c r="E136" s="3827"/>
      <c r="F136" s="3828" t="s">
        <v>2976</v>
      </c>
      <c r="G136" s="3829" t="s">
        <v>16</v>
      </c>
      <c r="H136" s="3826"/>
      <c r="I136" s="3826"/>
      <c r="J136" s="3826"/>
      <c r="K136" s="3830">
        <v>1</v>
      </c>
      <c r="L136" s="3907"/>
      <c r="M136" s="3826"/>
      <c r="N136" s="3826"/>
      <c r="O136" s="3827"/>
      <c r="P136" s="3858"/>
    </row>
    <row r="137" spans="1:16" ht="22" customHeight="1" x14ac:dyDescent="0.35">
      <c r="A137" s="5243"/>
      <c r="B137" s="5389" t="s">
        <v>2977</v>
      </c>
      <c r="C137" s="5392"/>
      <c r="D137" s="3257" t="s">
        <v>2978</v>
      </c>
      <c r="E137" s="2484"/>
      <c r="F137" s="3823" t="s">
        <v>85</v>
      </c>
      <c r="G137" s="2486" t="s">
        <v>696</v>
      </c>
      <c r="H137" s="2483"/>
      <c r="I137" s="2483"/>
      <c r="J137" s="2483"/>
      <c r="K137" s="3824">
        <v>1</v>
      </c>
      <c r="L137" s="3906"/>
      <c r="M137" s="2483"/>
      <c r="N137" s="2483"/>
      <c r="O137" s="2484"/>
      <c r="P137" s="3857"/>
    </row>
    <row r="138" spans="1:16" ht="22" customHeight="1" x14ac:dyDescent="0.35">
      <c r="A138" s="5243"/>
      <c r="B138" s="5390"/>
      <c r="C138" s="5393"/>
      <c r="D138" s="3258" t="s">
        <v>2979</v>
      </c>
      <c r="E138" s="2405"/>
      <c r="F138" s="3765" t="s">
        <v>729</v>
      </c>
      <c r="G138" s="2407" t="s">
        <v>16</v>
      </c>
      <c r="H138" s="2404"/>
      <c r="I138" s="2404"/>
      <c r="J138" s="2404"/>
      <c r="K138" s="3766">
        <v>1</v>
      </c>
      <c r="L138" s="3883"/>
      <c r="M138" s="2404"/>
      <c r="N138" s="2404"/>
      <c r="O138" s="2405"/>
      <c r="P138" s="3834"/>
    </row>
    <row r="139" spans="1:16" ht="22" customHeight="1" x14ac:dyDescent="0.35">
      <c r="A139" s="5243"/>
      <c r="B139" s="5390"/>
      <c r="C139" s="5393"/>
      <c r="D139" s="3259" t="s">
        <v>2980</v>
      </c>
      <c r="E139" s="2408"/>
      <c r="F139" s="3777" t="s">
        <v>782</v>
      </c>
      <c r="G139" s="2410" t="s">
        <v>16</v>
      </c>
      <c r="H139" s="2411"/>
      <c r="I139" s="2411"/>
      <c r="J139" s="2411"/>
      <c r="K139" s="3778">
        <v>1</v>
      </c>
      <c r="L139" s="3889"/>
      <c r="M139" s="2411"/>
      <c r="N139" s="2411"/>
      <c r="O139" s="2408"/>
      <c r="P139" s="3840"/>
    </row>
    <row r="140" spans="1:16" ht="22" customHeight="1" x14ac:dyDescent="0.35">
      <c r="A140" s="5243"/>
      <c r="B140" s="5390"/>
      <c r="C140" s="5393"/>
      <c r="D140" s="3273" t="s">
        <v>2981</v>
      </c>
      <c r="E140" s="2426"/>
      <c r="F140" s="3801" t="s">
        <v>773</v>
      </c>
      <c r="G140" s="2428" t="s">
        <v>75</v>
      </c>
      <c r="H140" s="2425"/>
      <c r="I140" s="2425"/>
      <c r="J140" s="2425"/>
      <c r="K140" s="3802">
        <v>1</v>
      </c>
      <c r="L140" s="3898"/>
      <c r="M140" s="2425"/>
      <c r="N140" s="2425"/>
      <c r="O140" s="2426"/>
      <c r="P140" s="3849"/>
    </row>
    <row r="141" spans="1:16" ht="22" customHeight="1" x14ac:dyDescent="0.35">
      <c r="A141" s="5243"/>
      <c r="B141" s="5390"/>
      <c r="C141" s="5393"/>
      <c r="D141" s="5410" t="s">
        <v>1981</v>
      </c>
      <c r="E141" s="2431"/>
      <c r="F141" s="3767" t="s">
        <v>2982</v>
      </c>
      <c r="G141" s="2433" t="s">
        <v>703</v>
      </c>
      <c r="H141" s="2430"/>
      <c r="I141" s="2430"/>
      <c r="J141" s="2430"/>
      <c r="K141" s="3768">
        <v>1</v>
      </c>
      <c r="L141" s="3884"/>
      <c r="M141" s="2430"/>
      <c r="N141" s="2430"/>
      <c r="O141" s="2431"/>
      <c r="P141" s="3835"/>
    </row>
    <row r="142" spans="1:16" ht="22" customHeight="1" x14ac:dyDescent="0.35">
      <c r="A142" s="5243"/>
      <c r="B142" s="5390"/>
      <c r="C142" s="5393"/>
      <c r="D142" s="5411"/>
      <c r="E142" s="2405" t="s">
        <v>1982</v>
      </c>
      <c r="F142" s="3765" t="s">
        <v>1174</v>
      </c>
      <c r="G142" s="2407" t="s">
        <v>703</v>
      </c>
      <c r="H142" s="2404"/>
      <c r="I142" s="2404"/>
      <c r="J142" s="2404"/>
      <c r="K142" s="3766">
        <v>1</v>
      </c>
      <c r="L142" s="3883"/>
      <c r="M142" s="2404"/>
      <c r="N142" s="2404"/>
      <c r="O142" s="2405"/>
      <c r="P142" s="3834"/>
    </row>
    <row r="143" spans="1:16" ht="22" customHeight="1" thickBot="1" x14ac:dyDescent="0.4">
      <c r="A143" s="5244"/>
      <c r="B143" s="5391"/>
      <c r="C143" s="5394"/>
      <c r="D143" s="3878" t="s">
        <v>1986</v>
      </c>
      <c r="E143" s="2690" t="s">
        <v>1984</v>
      </c>
      <c r="F143" s="3808" t="s">
        <v>1132</v>
      </c>
      <c r="G143" s="2692" t="s">
        <v>703</v>
      </c>
      <c r="H143" s="2689"/>
      <c r="I143" s="2689"/>
      <c r="J143" s="2689"/>
      <c r="K143" s="3809">
        <v>1</v>
      </c>
      <c r="L143" s="3900"/>
      <c r="M143" s="2689"/>
      <c r="N143" s="2689"/>
      <c r="O143" s="2690"/>
      <c r="P143" s="3851"/>
    </row>
    <row r="144" spans="1:16" ht="22" customHeight="1" thickTop="1" x14ac:dyDescent="0.35"/>
    <row r="145" spans="1:16" ht="22" customHeight="1" x14ac:dyDescent="0.35">
      <c r="A145" s="5191" t="s">
        <v>1989</v>
      </c>
      <c r="B145" s="5191"/>
      <c r="C145" s="5194" t="s">
        <v>1990</v>
      </c>
      <c r="D145" s="963" t="s">
        <v>230</v>
      </c>
      <c r="E145" s="4268" t="s">
        <v>229</v>
      </c>
      <c r="F145" s="963"/>
      <c r="G145" s="963"/>
      <c r="H145" s="963"/>
      <c r="I145" s="963"/>
      <c r="J145" s="963"/>
      <c r="K145" s="963"/>
      <c r="L145" s="963"/>
      <c r="M145" s="963"/>
      <c r="N145" s="963"/>
      <c r="O145" s="963"/>
      <c r="P145" s="4287"/>
    </row>
    <row r="146" spans="1:16" ht="22" customHeight="1" x14ac:dyDescent="0.35">
      <c r="A146" s="5192"/>
      <c r="B146" s="5192"/>
      <c r="C146" s="5195"/>
      <c r="D146" s="965" t="s">
        <v>215</v>
      </c>
      <c r="E146" s="1147" t="s">
        <v>432</v>
      </c>
      <c r="F146" s="965"/>
      <c r="G146" s="965"/>
      <c r="H146" s="965"/>
      <c r="I146" s="965"/>
      <c r="J146" s="965"/>
      <c r="K146" s="965"/>
      <c r="L146" s="965"/>
      <c r="M146" s="965"/>
      <c r="N146" s="965"/>
      <c r="O146" s="965"/>
      <c r="P146" s="4290"/>
    </row>
    <row r="147" spans="1:16" ht="22" customHeight="1" thickBot="1" x14ac:dyDescent="0.4">
      <c r="A147" s="5192"/>
      <c r="B147" s="5192"/>
      <c r="C147" s="5196"/>
      <c r="D147" s="865" t="s">
        <v>232</v>
      </c>
      <c r="E147" s="1143" t="s">
        <v>231</v>
      </c>
      <c r="F147" s="865"/>
      <c r="G147" s="865"/>
      <c r="H147" s="865"/>
      <c r="I147" s="865"/>
      <c r="J147" s="865"/>
      <c r="K147" s="865"/>
      <c r="L147" s="865"/>
      <c r="M147" s="865"/>
      <c r="N147" s="865"/>
      <c r="O147" s="865"/>
      <c r="P147" s="4291"/>
    </row>
    <row r="148" spans="1:16" ht="22" customHeight="1" x14ac:dyDescent="0.35">
      <c r="A148" s="5192"/>
      <c r="B148" s="5192"/>
      <c r="C148" s="5197" t="s">
        <v>1991</v>
      </c>
      <c r="D148" s="965" t="s">
        <v>237</v>
      </c>
      <c r="E148" s="4268" t="s">
        <v>236</v>
      </c>
      <c r="F148" s="965"/>
      <c r="G148" s="965"/>
      <c r="H148" s="965"/>
      <c r="I148" s="965"/>
      <c r="J148" s="965"/>
      <c r="K148" s="965"/>
      <c r="L148" s="965"/>
      <c r="M148" s="965"/>
      <c r="N148" s="965"/>
      <c r="O148" s="965"/>
      <c r="P148" s="4290"/>
    </row>
    <row r="149" spans="1:16" ht="22" customHeight="1" x14ac:dyDescent="0.35">
      <c r="A149" s="5192"/>
      <c r="B149" s="5192"/>
      <c r="C149" s="5195"/>
      <c r="D149" s="965" t="s">
        <v>215</v>
      </c>
      <c r="E149" s="1147" t="s">
        <v>432</v>
      </c>
      <c r="F149" s="965"/>
      <c r="G149" s="965"/>
      <c r="H149" s="965"/>
      <c r="I149" s="965"/>
      <c r="J149" s="965"/>
      <c r="K149" s="965"/>
      <c r="L149" s="965"/>
      <c r="M149" s="965"/>
      <c r="N149" s="965"/>
      <c r="O149" s="965"/>
      <c r="P149" s="4290"/>
    </row>
    <row r="150" spans="1:16" ht="22" customHeight="1" thickBot="1" x14ac:dyDescent="0.4">
      <c r="A150" s="5192"/>
      <c r="B150" s="5192"/>
      <c r="C150" s="5196"/>
      <c r="D150" s="865" t="s">
        <v>239</v>
      </c>
      <c r="E150" s="1143" t="s">
        <v>238</v>
      </c>
      <c r="F150" s="865"/>
      <c r="G150" s="865"/>
      <c r="H150" s="865"/>
      <c r="I150" s="865"/>
      <c r="J150" s="865"/>
      <c r="K150" s="865"/>
      <c r="L150" s="865"/>
      <c r="M150" s="865"/>
      <c r="N150" s="865"/>
      <c r="O150" s="865"/>
      <c r="P150" s="4291"/>
    </row>
    <row r="151" spans="1:16" ht="22" customHeight="1" x14ac:dyDescent="0.35">
      <c r="A151" s="5192"/>
      <c r="B151" s="5192"/>
      <c r="C151" s="5197" t="s">
        <v>248</v>
      </c>
      <c r="D151" s="963" t="s">
        <v>249</v>
      </c>
      <c r="E151" s="4268" t="s">
        <v>248</v>
      </c>
      <c r="F151" s="963"/>
      <c r="G151" s="963"/>
      <c r="H151" s="963"/>
      <c r="I151" s="963"/>
      <c r="J151" s="963"/>
      <c r="K151" s="963"/>
      <c r="L151" s="963"/>
      <c r="M151" s="963"/>
      <c r="N151" s="963"/>
      <c r="O151" s="963"/>
      <c r="P151" s="4287"/>
    </row>
    <row r="152" spans="1:16" ht="22" customHeight="1" x14ac:dyDescent="0.35">
      <c r="A152" s="5192"/>
      <c r="B152" s="5192"/>
      <c r="C152" s="5195"/>
      <c r="D152" s="965" t="s">
        <v>215</v>
      </c>
      <c r="E152" s="1147" t="s">
        <v>432</v>
      </c>
      <c r="F152" s="965"/>
      <c r="G152" s="965"/>
      <c r="H152" s="965"/>
      <c r="I152" s="965"/>
      <c r="J152" s="965"/>
      <c r="K152" s="965"/>
      <c r="L152" s="965"/>
      <c r="M152" s="965"/>
      <c r="N152" s="965"/>
      <c r="O152" s="965"/>
      <c r="P152" s="4290"/>
    </row>
    <row r="153" spans="1:16" ht="22" customHeight="1" thickBot="1" x14ac:dyDescent="0.4">
      <c r="A153" s="5192"/>
      <c r="B153" s="5192"/>
      <c r="C153" s="5196"/>
      <c r="D153" s="865" t="s">
        <v>1992</v>
      </c>
      <c r="E153" s="1143" t="s">
        <v>250</v>
      </c>
      <c r="F153" s="865"/>
      <c r="G153" s="865"/>
      <c r="H153" s="865"/>
      <c r="I153" s="865"/>
      <c r="J153" s="865"/>
      <c r="K153" s="865"/>
      <c r="L153" s="865"/>
      <c r="M153" s="865"/>
      <c r="N153" s="865"/>
      <c r="O153" s="865"/>
      <c r="P153" s="4291"/>
    </row>
    <row r="154" spans="1:16" ht="22" customHeight="1" x14ac:dyDescent="0.35">
      <c r="A154" s="5192"/>
      <c r="B154" s="5192"/>
      <c r="C154" s="5197" t="s">
        <v>255</v>
      </c>
      <c r="D154" s="963" t="s">
        <v>256</v>
      </c>
      <c r="E154" s="4268" t="s">
        <v>255</v>
      </c>
      <c r="F154" s="963"/>
      <c r="G154" s="963"/>
      <c r="H154" s="963"/>
      <c r="I154" s="963"/>
      <c r="J154" s="963"/>
      <c r="K154" s="963"/>
      <c r="L154" s="963"/>
      <c r="M154" s="963"/>
      <c r="N154" s="963"/>
      <c r="O154" s="963"/>
      <c r="P154" s="4287"/>
    </row>
    <row r="155" spans="1:16" ht="22" customHeight="1" x14ac:dyDescent="0.35">
      <c r="A155" s="5192"/>
      <c r="B155" s="5192"/>
      <c r="C155" s="5195"/>
      <c r="D155" s="965" t="s">
        <v>215</v>
      </c>
      <c r="E155" s="1147" t="s">
        <v>432</v>
      </c>
      <c r="F155" s="965"/>
      <c r="G155" s="965"/>
      <c r="H155" s="965"/>
      <c r="I155" s="965"/>
      <c r="J155" s="965"/>
      <c r="K155" s="965"/>
      <c r="L155" s="965"/>
      <c r="M155" s="965"/>
      <c r="N155" s="965"/>
      <c r="O155" s="965"/>
      <c r="P155" s="4290"/>
    </row>
    <row r="156" spans="1:16" ht="22" customHeight="1" thickBot="1" x14ac:dyDescent="0.4">
      <c r="A156" s="5192"/>
      <c r="B156" s="5192"/>
      <c r="C156" s="5196"/>
      <c r="D156" s="865" t="s">
        <v>1993</v>
      </c>
      <c r="E156" s="1143" t="s">
        <v>257</v>
      </c>
      <c r="F156" s="865"/>
      <c r="G156" s="865"/>
      <c r="H156" s="865"/>
      <c r="I156" s="865"/>
      <c r="J156" s="865"/>
      <c r="K156" s="865"/>
      <c r="L156" s="865"/>
      <c r="M156" s="865"/>
      <c r="N156" s="865"/>
      <c r="O156" s="865"/>
      <c r="P156" s="4291"/>
    </row>
    <row r="157" spans="1:16" ht="22" customHeight="1" x14ac:dyDescent="0.35">
      <c r="A157" s="5192"/>
      <c r="B157" s="5192"/>
      <c r="C157" s="5197" t="s">
        <v>1994</v>
      </c>
      <c r="D157" s="963" t="s">
        <v>1995</v>
      </c>
      <c r="E157" s="4268" t="s">
        <v>1996</v>
      </c>
      <c r="F157" s="963"/>
      <c r="G157" s="963"/>
      <c r="H157" s="963"/>
      <c r="I157" s="963"/>
      <c r="J157" s="963"/>
      <c r="K157" s="963"/>
      <c r="L157" s="963"/>
      <c r="M157" s="963"/>
      <c r="N157" s="963"/>
      <c r="O157" s="963"/>
      <c r="P157" s="4287"/>
    </row>
    <row r="158" spans="1:16" ht="22" customHeight="1" x14ac:dyDescent="0.35">
      <c r="A158" s="5192"/>
      <c r="B158" s="5192"/>
      <c r="C158" s="5195"/>
      <c r="D158" s="965" t="s">
        <v>215</v>
      </c>
      <c r="E158" s="1147" t="s">
        <v>432</v>
      </c>
      <c r="F158" s="965"/>
      <c r="G158" s="965"/>
      <c r="H158" s="965"/>
      <c r="I158" s="965"/>
      <c r="J158" s="965"/>
      <c r="K158" s="965"/>
      <c r="L158" s="965"/>
      <c r="M158" s="965"/>
      <c r="N158" s="965"/>
      <c r="O158" s="965"/>
      <c r="P158" s="4290"/>
    </row>
    <row r="159" spans="1:16" ht="22" customHeight="1" thickBot="1" x14ac:dyDescent="0.4">
      <c r="A159" s="5192"/>
      <c r="B159" s="5192"/>
      <c r="C159" s="5196"/>
      <c r="D159" s="865" t="s">
        <v>1997</v>
      </c>
      <c r="E159" s="1143" t="s">
        <v>273</v>
      </c>
      <c r="F159" s="865"/>
      <c r="G159" s="865"/>
      <c r="H159" s="865"/>
      <c r="I159" s="865"/>
      <c r="J159" s="865"/>
      <c r="K159" s="865"/>
      <c r="L159" s="865"/>
      <c r="M159" s="865"/>
      <c r="N159" s="865"/>
      <c r="O159" s="865"/>
      <c r="P159" s="4291"/>
    </row>
    <row r="160" spans="1:16" ht="22" customHeight="1" x14ac:dyDescent="0.35">
      <c r="A160" s="5192"/>
      <c r="B160" s="5192"/>
      <c r="C160" s="5197" t="s">
        <v>293</v>
      </c>
      <c r="D160" s="963" t="s">
        <v>294</v>
      </c>
      <c r="E160" s="4268" t="s">
        <v>1998</v>
      </c>
      <c r="F160" s="963"/>
      <c r="G160" s="963"/>
      <c r="H160" s="963"/>
      <c r="I160" s="963"/>
      <c r="J160" s="963"/>
      <c r="K160" s="963"/>
      <c r="L160" s="963"/>
      <c r="M160" s="963"/>
      <c r="N160" s="963"/>
      <c r="O160" s="963"/>
      <c r="P160" s="4287"/>
    </row>
    <row r="161" spans="1:16" ht="22" customHeight="1" x14ac:dyDescent="0.35">
      <c r="A161" s="5192"/>
      <c r="B161" s="5192"/>
      <c r="C161" s="5195"/>
      <c r="D161" s="965" t="s">
        <v>215</v>
      </c>
      <c r="E161" s="1147" t="s">
        <v>432</v>
      </c>
      <c r="F161" s="965"/>
      <c r="G161" s="965"/>
      <c r="H161" s="965"/>
      <c r="I161" s="965"/>
      <c r="J161" s="965"/>
      <c r="K161" s="965"/>
      <c r="L161" s="965"/>
      <c r="M161" s="965"/>
      <c r="N161" s="965"/>
      <c r="O161" s="965"/>
      <c r="P161" s="4290"/>
    </row>
    <row r="162" spans="1:16" ht="22" customHeight="1" thickBot="1" x14ac:dyDescent="0.4">
      <c r="A162" s="5192"/>
      <c r="B162" s="5192"/>
      <c r="C162" s="5196"/>
      <c r="D162" s="865" t="s">
        <v>1999</v>
      </c>
      <c r="E162" s="1143" t="s">
        <v>296</v>
      </c>
      <c r="F162" s="865"/>
      <c r="G162" s="865"/>
      <c r="H162" s="865"/>
      <c r="I162" s="865"/>
      <c r="J162" s="865"/>
      <c r="K162" s="865"/>
      <c r="L162" s="865"/>
      <c r="M162" s="865"/>
      <c r="N162" s="865"/>
      <c r="O162" s="865"/>
      <c r="P162" s="4291"/>
    </row>
    <row r="163" spans="1:16" ht="22" customHeight="1" x14ac:dyDescent="0.35">
      <c r="A163" s="5192"/>
      <c r="B163" s="5192"/>
      <c r="C163" s="5197" t="s">
        <v>2000</v>
      </c>
      <c r="D163" s="963" t="s">
        <v>320</v>
      </c>
      <c r="E163" s="4268" t="s">
        <v>50</v>
      </c>
      <c r="F163" s="963"/>
      <c r="G163" s="963"/>
      <c r="H163" s="963"/>
      <c r="I163" s="963"/>
      <c r="J163" s="963"/>
      <c r="K163" s="963"/>
      <c r="L163" s="963"/>
      <c r="M163" s="963"/>
      <c r="N163" s="963"/>
      <c r="O163" s="963"/>
      <c r="P163" s="4287"/>
    </row>
    <row r="164" spans="1:16" ht="22" customHeight="1" x14ac:dyDescent="0.35">
      <c r="A164" s="5192"/>
      <c r="B164" s="5192"/>
      <c r="C164" s="5195"/>
      <c r="D164" s="965" t="s">
        <v>215</v>
      </c>
      <c r="E164" s="1147" t="s">
        <v>432</v>
      </c>
      <c r="F164" s="965"/>
      <c r="G164" s="965"/>
      <c r="H164" s="965"/>
      <c r="I164" s="965"/>
      <c r="J164" s="965"/>
      <c r="K164" s="965"/>
      <c r="L164" s="965"/>
      <c r="M164" s="965"/>
      <c r="N164" s="965"/>
      <c r="O164" s="965"/>
      <c r="P164" s="4290"/>
    </row>
    <row r="165" spans="1:16" ht="22" customHeight="1" thickBot="1" x14ac:dyDescent="0.4">
      <c r="A165" s="5192"/>
      <c r="B165" s="5192"/>
      <c r="C165" s="5196"/>
      <c r="D165" s="865" t="s">
        <v>2001</v>
      </c>
      <c r="E165" s="1143" t="s">
        <v>321</v>
      </c>
      <c r="F165" s="865"/>
      <c r="G165" s="865"/>
      <c r="H165" s="865"/>
      <c r="I165" s="865"/>
      <c r="J165" s="865"/>
      <c r="K165" s="865"/>
      <c r="L165" s="865"/>
      <c r="M165" s="865"/>
      <c r="N165" s="865"/>
      <c r="O165" s="865"/>
      <c r="P165" s="4291"/>
    </row>
    <row r="166" spans="1:16" ht="22" customHeight="1" x14ac:dyDescent="0.35">
      <c r="A166" s="5192"/>
      <c r="B166" s="5192"/>
      <c r="C166" s="5197" t="s">
        <v>323</v>
      </c>
      <c r="D166" s="963" t="s">
        <v>324</v>
      </c>
      <c r="E166" s="4268" t="s">
        <v>472</v>
      </c>
      <c r="F166" s="963"/>
      <c r="G166" s="963"/>
      <c r="H166" s="963"/>
      <c r="I166" s="963"/>
      <c r="J166" s="963"/>
      <c r="K166" s="963"/>
      <c r="L166" s="963"/>
      <c r="M166" s="963"/>
      <c r="N166" s="963"/>
      <c r="O166" s="963"/>
      <c r="P166" s="4287"/>
    </row>
    <row r="167" spans="1:16" ht="22" customHeight="1" x14ac:dyDescent="0.35">
      <c r="A167" s="5192"/>
      <c r="B167" s="5192"/>
      <c r="C167" s="5195"/>
      <c r="D167" s="965" t="s">
        <v>215</v>
      </c>
      <c r="E167" s="1147" t="s">
        <v>432</v>
      </c>
      <c r="F167" s="965"/>
      <c r="G167" s="965"/>
      <c r="H167" s="965"/>
      <c r="I167" s="965"/>
      <c r="J167" s="965"/>
      <c r="K167" s="965"/>
      <c r="L167" s="965"/>
      <c r="M167" s="965"/>
      <c r="N167" s="965"/>
      <c r="O167" s="965"/>
      <c r="P167" s="4290"/>
    </row>
    <row r="168" spans="1:16" ht="22" customHeight="1" thickBot="1" x14ac:dyDescent="0.4">
      <c r="A168" s="5193"/>
      <c r="B168" s="5193"/>
      <c r="C168" s="5198"/>
      <c r="D168" s="866" t="s">
        <v>326</v>
      </c>
      <c r="E168" s="1144" t="s">
        <v>325</v>
      </c>
      <c r="F168" s="866"/>
      <c r="G168" s="866"/>
      <c r="H168" s="866"/>
      <c r="I168" s="866"/>
      <c r="J168" s="866"/>
      <c r="K168" s="866"/>
      <c r="L168" s="866"/>
      <c r="M168" s="866"/>
      <c r="N168" s="866"/>
      <c r="O168" s="866"/>
      <c r="P168" s="4292"/>
    </row>
    <row r="169" spans="1:16" ht="22" customHeight="1" thickTop="1" x14ac:dyDescent="0.35">
      <c r="A169" s="2332"/>
      <c r="B169" s="2332"/>
      <c r="C169" s="2332"/>
      <c r="D169" s="2333"/>
      <c r="E169" s="2333"/>
      <c r="F169" s="2333"/>
      <c r="G169" s="2333"/>
      <c r="H169" s="2333"/>
      <c r="I169" s="2333"/>
      <c r="J169" s="2333"/>
      <c r="K169" s="2333"/>
      <c r="L169" s="2333"/>
      <c r="M169" s="2333"/>
      <c r="N169" s="2333"/>
      <c r="O169" s="2333"/>
      <c r="P169" s="2333"/>
    </row>
    <row r="170" spans="1:16" ht="22" customHeight="1" x14ac:dyDescent="0.35">
      <c r="A170" s="5413"/>
      <c r="B170" s="5191" t="s">
        <v>459</v>
      </c>
      <c r="C170" s="5194" t="s">
        <v>460</v>
      </c>
      <c r="D170" s="968" t="s">
        <v>431</v>
      </c>
      <c r="E170" s="4268" t="s">
        <v>432</v>
      </c>
      <c r="F170" s="4280"/>
      <c r="G170" s="968"/>
      <c r="H170" s="968"/>
      <c r="I170" s="968"/>
      <c r="J170" s="968"/>
      <c r="K170" s="968"/>
      <c r="L170" s="968"/>
      <c r="M170" s="968"/>
      <c r="N170" s="968"/>
      <c r="O170" s="968"/>
      <c r="P170" s="4287"/>
    </row>
    <row r="171" spans="1:16" ht="22" customHeight="1" x14ac:dyDescent="0.35">
      <c r="A171" s="5414"/>
      <c r="B171" s="5192"/>
      <c r="C171" s="5195"/>
      <c r="D171" s="967" t="s">
        <v>461</v>
      </c>
      <c r="E171" s="4286" t="s">
        <v>738</v>
      </c>
      <c r="F171" s="4278"/>
      <c r="G171" s="967"/>
      <c r="H171" s="967"/>
      <c r="I171" s="967"/>
      <c r="J171" s="967"/>
      <c r="K171" s="967"/>
      <c r="L171" s="967"/>
      <c r="M171" s="967"/>
      <c r="N171" s="967"/>
      <c r="O171" s="967"/>
      <c r="P171" s="4290"/>
    </row>
    <row r="172" spans="1:16" ht="22" customHeight="1" thickBot="1" x14ac:dyDescent="0.4">
      <c r="A172" s="5414"/>
      <c r="B172" s="5193"/>
      <c r="C172" s="5198"/>
      <c r="D172" s="854" t="s">
        <v>460</v>
      </c>
      <c r="E172" s="4273" t="s">
        <v>462</v>
      </c>
      <c r="F172" s="4279"/>
      <c r="G172" s="854"/>
      <c r="H172" s="854"/>
      <c r="I172" s="854"/>
      <c r="J172" s="854"/>
      <c r="K172" s="854"/>
      <c r="L172" s="854"/>
      <c r="M172" s="854"/>
      <c r="N172" s="854"/>
      <c r="O172" s="854"/>
      <c r="P172" s="4292"/>
    </row>
    <row r="173" spans="1:16" ht="22" customHeight="1" thickTop="1" x14ac:dyDescent="0.35">
      <c r="A173" s="5414"/>
      <c r="B173" s="5199" t="s">
        <v>482</v>
      </c>
      <c r="C173" s="5200" t="s">
        <v>483</v>
      </c>
      <c r="D173" s="967" t="s">
        <v>484</v>
      </c>
      <c r="E173" s="914" t="s">
        <v>2983</v>
      </c>
      <c r="F173" s="4278"/>
      <c r="G173" s="967"/>
      <c r="H173" s="967"/>
      <c r="I173" s="967"/>
      <c r="J173" s="967"/>
      <c r="K173" s="967"/>
      <c r="L173" s="967"/>
      <c r="M173" s="967"/>
      <c r="N173" s="967"/>
      <c r="O173" s="967"/>
      <c r="P173" s="4290"/>
    </row>
    <row r="174" spans="1:16" ht="22" customHeight="1" x14ac:dyDescent="0.35">
      <c r="A174" s="5414"/>
      <c r="B174" s="5192"/>
      <c r="C174" s="5195"/>
      <c r="D174" s="967" t="s">
        <v>486</v>
      </c>
      <c r="E174" s="4272" t="s">
        <v>236</v>
      </c>
      <c r="F174" s="4278"/>
      <c r="G174" s="967"/>
      <c r="H174" s="967"/>
      <c r="I174" s="967"/>
      <c r="J174" s="967"/>
      <c r="K174" s="967"/>
      <c r="L174" s="967"/>
      <c r="M174" s="967"/>
      <c r="N174" s="967"/>
      <c r="O174" s="967"/>
      <c r="P174" s="4290"/>
    </row>
    <row r="175" spans="1:16" ht="22" customHeight="1" thickBot="1" x14ac:dyDescent="0.4">
      <c r="A175" s="5414"/>
      <c r="B175" s="5192"/>
      <c r="C175" s="5196"/>
      <c r="D175" s="848" t="s">
        <v>487</v>
      </c>
      <c r="E175" s="4271" t="s">
        <v>488</v>
      </c>
      <c r="F175" s="4281"/>
      <c r="G175" s="848"/>
      <c r="H175" s="848"/>
      <c r="I175" s="848"/>
      <c r="J175" s="848"/>
      <c r="K175" s="848"/>
      <c r="L175" s="848"/>
      <c r="M175" s="848"/>
      <c r="N175" s="848"/>
      <c r="O175" s="848"/>
      <c r="P175" s="4291"/>
    </row>
    <row r="176" spans="1:16" ht="22" customHeight="1" x14ac:dyDescent="0.35">
      <c r="A176" s="5414"/>
      <c r="B176" s="5192"/>
      <c r="C176" s="5197" t="s">
        <v>489</v>
      </c>
      <c r="D176" s="968" t="s">
        <v>490</v>
      </c>
      <c r="E176" s="4268" t="s">
        <v>491</v>
      </c>
      <c r="F176" s="4280"/>
      <c r="G176" s="968"/>
      <c r="H176" s="968"/>
      <c r="I176" s="968"/>
      <c r="J176" s="968"/>
      <c r="K176" s="968"/>
      <c r="L176" s="968"/>
      <c r="M176" s="968"/>
      <c r="N176" s="968"/>
      <c r="O176" s="968"/>
      <c r="P176" s="4287"/>
    </row>
    <row r="177" spans="1:16" ht="22" customHeight="1" x14ac:dyDescent="0.35">
      <c r="A177" s="5414"/>
      <c r="B177" s="5192"/>
      <c r="C177" s="5195"/>
      <c r="D177" s="967" t="s">
        <v>486</v>
      </c>
      <c r="E177" s="4272" t="s">
        <v>236</v>
      </c>
      <c r="F177" s="4278"/>
      <c r="G177" s="967"/>
      <c r="H177" s="967"/>
      <c r="I177" s="967"/>
      <c r="J177" s="967"/>
      <c r="K177" s="967"/>
      <c r="L177" s="967"/>
      <c r="M177" s="967"/>
      <c r="N177" s="967"/>
      <c r="O177" s="967"/>
      <c r="P177" s="4290"/>
    </row>
    <row r="178" spans="1:16" ht="22" customHeight="1" thickBot="1" x14ac:dyDescent="0.4">
      <c r="A178" s="5414"/>
      <c r="B178" s="5192"/>
      <c r="C178" s="5196"/>
      <c r="D178" s="848" t="s">
        <v>492</v>
      </c>
      <c r="E178" s="4271" t="s">
        <v>493</v>
      </c>
      <c r="F178" s="4281"/>
      <c r="G178" s="848"/>
      <c r="H178" s="848"/>
      <c r="I178" s="848"/>
      <c r="J178" s="848"/>
      <c r="K178" s="848"/>
      <c r="L178" s="848"/>
      <c r="M178" s="848"/>
      <c r="N178" s="848"/>
      <c r="O178" s="848"/>
      <c r="P178" s="4291"/>
    </row>
    <row r="179" spans="1:16" ht="22" customHeight="1" x14ac:dyDescent="0.35">
      <c r="A179" s="5414"/>
      <c r="B179" s="5192"/>
      <c r="C179" s="5197" t="s">
        <v>494</v>
      </c>
      <c r="D179" s="968" t="s">
        <v>495</v>
      </c>
      <c r="E179" s="973" t="s">
        <v>2984</v>
      </c>
      <c r="F179" s="4280"/>
      <c r="G179" s="968"/>
      <c r="H179" s="968"/>
      <c r="I179" s="968"/>
      <c r="J179" s="968"/>
      <c r="K179" s="968"/>
      <c r="L179" s="968"/>
      <c r="M179" s="968"/>
      <c r="N179" s="968"/>
      <c r="O179" s="968"/>
      <c r="P179" s="4287"/>
    </row>
    <row r="180" spans="1:16" ht="22" customHeight="1" x14ac:dyDescent="0.35">
      <c r="A180" s="5414"/>
      <c r="B180" s="5192"/>
      <c r="C180" s="5195"/>
      <c r="D180" s="967" t="s">
        <v>486</v>
      </c>
      <c r="E180" s="4272" t="s">
        <v>236</v>
      </c>
      <c r="F180" s="4278"/>
      <c r="G180" s="967"/>
      <c r="H180" s="967"/>
      <c r="I180" s="967"/>
      <c r="J180" s="967"/>
      <c r="K180" s="967"/>
      <c r="L180" s="967"/>
      <c r="M180" s="967"/>
      <c r="N180" s="967"/>
      <c r="O180" s="967"/>
      <c r="P180" s="4290"/>
    </row>
    <row r="181" spans="1:16" ht="22" customHeight="1" thickBot="1" x14ac:dyDescent="0.4">
      <c r="A181" s="5414"/>
      <c r="B181" s="5192"/>
      <c r="C181" s="5196"/>
      <c r="D181" s="848" t="s">
        <v>497</v>
      </c>
      <c r="E181" s="4271" t="s">
        <v>498</v>
      </c>
      <c r="F181" s="4281"/>
      <c r="G181" s="848"/>
      <c r="H181" s="848"/>
      <c r="I181" s="848"/>
      <c r="J181" s="848"/>
      <c r="K181" s="848"/>
      <c r="L181" s="848"/>
      <c r="M181" s="848"/>
      <c r="N181" s="848"/>
      <c r="O181" s="848"/>
      <c r="P181" s="4291"/>
    </row>
    <row r="182" spans="1:16" ht="22" customHeight="1" x14ac:dyDescent="0.35">
      <c r="A182" s="5414"/>
      <c r="B182" s="5192"/>
      <c r="C182" s="5197" t="s">
        <v>499</v>
      </c>
      <c r="D182" s="968" t="s">
        <v>471</v>
      </c>
      <c r="E182" s="4274" t="s">
        <v>730</v>
      </c>
      <c r="F182" s="4280"/>
      <c r="G182" s="968"/>
      <c r="H182" s="968"/>
      <c r="I182" s="968"/>
      <c r="J182" s="968"/>
      <c r="K182" s="968"/>
      <c r="L182" s="968"/>
      <c r="M182" s="968"/>
      <c r="N182" s="968"/>
      <c r="O182" s="968"/>
      <c r="P182" s="4287"/>
    </row>
    <row r="183" spans="1:16" ht="22" customHeight="1" x14ac:dyDescent="0.35">
      <c r="A183" s="5414"/>
      <c r="B183" s="5192"/>
      <c r="C183" s="5195"/>
      <c r="D183" s="967" t="s">
        <v>486</v>
      </c>
      <c r="E183" s="4272" t="s">
        <v>236</v>
      </c>
      <c r="F183" s="4278"/>
      <c r="G183" s="967"/>
      <c r="H183" s="967"/>
      <c r="I183" s="967"/>
      <c r="J183" s="967"/>
      <c r="K183" s="967"/>
      <c r="L183" s="967"/>
      <c r="M183" s="967"/>
      <c r="N183" s="967"/>
      <c r="O183" s="967"/>
      <c r="P183" s="4290"/>
    </row>
    <row r="184" spans="1:16" ht="22" customHeight="1" thickBot="1" x14ac:dyDescent="0.4">
      <c r="A184" s="5414"/>
      <c r="B184" s="5193"/>
      <c r="C184" s="5198"/>
      <c r="D184" s="854" t="s">
        <v>500</v>
      </c>
      <c r="E184" s="4273" t="s">
        <v>501</v>
      </c>
      <c r="F184" s="4279"/>
      <c r="G184" s="854"/>
      <c r="H184" s="854"/>
      <c r="I184" s="854"/>
      <c r="J184" s="854"/>
      <c r="K184" s="854"/>
      <c r="L184" s="854"/>
      <c r="M184" s="854"/>
      <c r="N184" s="854"/>
      <c r="O184" s="854"/>
      <c r="P184" s="4292"/>
    </row>
    <row r="185" spans="1:16" ht="22" customHeight="1" thickTop="1" x14ac:dyDescent="0.35">
      <c r="A185" s="5414"/>
      <c r="B185" s="5199" t="s">
        <v>2985</v>
      </c>
      <c r="C185" s="5197" t="s">
        <v>590</v>
      </c>
      <c r="D185" s="967" t="s">
        <v>578</v>
      </c>
      <c r="E185" s="4272" t="s">
        <v>255</v>
      </c>
      <c r="F185" s="4276"/>
      <c r="G185" s="4277"/>
      <c r="H185" s="4277"/>
      <c r="I185" s="4277"/>
      <c r="J185" s="4277"/>
      <c r="K185" s="4277"/>
      <c r="L185" s="4277"/>
      <c r="M185" s="4277"/>
      <c r="N185" s="4277"/>
      <c r="O185" s="4277"/>
      <c r="P185" s="4293"/>
    </row>
    <row r="186" spans="1:16" ht="22" customHeight="1" x14ac:dyDescent="0.35">
      <c r="A186" s="5414"/>
      <c r="B186" s="5192"/>
      <c r="C186" s="5195"/>
      <c r="D186" s="967" t="s">
        <v>592</v>
      </c>
      <c r="E186" s="4272" t="s">
        <v>491</v>
      </c>
      <c r="F186" s="4278"/>
      <c r="G186" s="967"/>
      <c r="H186" s="967"/>
      <c r="I186" s="967"/>
      <c r="J186" s="967"/>
      <c r="K186" s="967"/>
      <c r="L186" s="967"/>
      <c r="M186" s="967"/>
      <c r="N186" s="967"/>
      <c r="O186" s="967"/>
      <c r="P186" s="4290"/>
    </row>
    <row r="187" spans="1:16" ht="22" customHeight="1" thickBot="1" x14ac:dyDescent="0.4">
      <c r="A187" s="5415"/>
      <c r="B187" s="5193"/>
      <c r="C187" s="5198"/>
      <c r="D187" s="854" t="s">
        <v>590</v>
      </c>
      <c r="E187" s="4273" t="s">
        <v>593</v>
      </c>
      <c r="F187" s="4279"/>
      <c r="G187" s="854"/>
      <c r="H187" s="854"/>
      <c r="I187" s="854"/>
      <c r="J187" s="854"/>
      <c r="K187" s="854"/>
      <c r="L187" s="854"/>
      <c r="M187" s="854"/>
      <c r="N187" s="854"/>
      <c r="O187" s="854"/>
      <c r="P187" s="4292"/>
    </row>
    <row r="188" spans="1:16" ht="22" customHeight="1" thickTop="1" x14ac:dyDescent="0.35"/>
  </sheetData>
  <protectedRanges>
    <protectedRange sqref="G3:K16" name="Plage1"/>
    <protectedRange sqref="G17:K116 K117:K118" name="Plage1_1"/>
    <protectedRange sqref="G119:K143" name="Plage1_2"/>
  </protectedRanges>
  <mergeCells count="50">
    <mergeCell ref="C185:C187"/>
    <mergeCell ref="B185:B187"/>
    <mergeCell ref="A170:A187"/>
    <mergeCell ref="C163:C165"/>
    <mergeCell ref="C166:C168"/>
    <mergeCell ref="B170:B172"/>
    <mergeCell ref="C170:C172"/>
    <mergeCell ref="B173:B184"/>
    <mergeCell ref="C173:C175"/>
    <mergeCell ref="C176:C178"/>
    <mergeCell ref="C179:C181"/>
    <mergeCell ref="C182:C184"/>
    <mergeCell ref="D141:D142"/>
    <mergeCell ref="L1:P1"/>
    <mergeCell ref="A145:A168"/>
    <mergeCell ref="B145:B168"/>
    <mergeCell ref="C145:C147"/>
    <mergeCell ref="C148:C150"/>
    <mergeCell ref="C151:C153"/>
    <mergeCell ref="C154:C156"/>
    <mergeCell ref="C157:C159"/>
    <mergeCell ref="C160:C162"/>
    <mergeCell ref="D86:D95"/>
    <mergeCell ref="D96:D105"/>
    <mergeCell ref="D106:D115"/>
    <mergeCell ref="A119:A143"/>
    <mergeCell ref="B119:B123"/>
    <mergeCell ref="C119:C123"/>
    <mergeCell ref="B137:B143"/>
    <mergeCell ref="C137:C143"/>
    <mergeCell ref="A17:A118"/>
    <mergeCell ref="B17:B24"/>
    <mergeCell ref="C17:C24"/>
    <mergeCell ref="B25:B58"/>
    <mergeCell ref="C25:C58"/>
    <mergeCell ref="B59:B81"/>
    <mergeCell ref="C59:C81"/>
    <mergeCell ref="B82:C84"/>
    <mergeCell ref="B85:C85"/>
    <mergeCell ref="B86:C118"/>
    <mergeCell ref="G1:H1"/>
    <mergeCell ref="I1:J1"/>
    <mergeCell ref="K1:K2"/>
    <mergeCell ref="B124:B134"/>
    <mergeCell ref="C124:C134"/>
    <mergeCell ref="A3:A16"/>
    <mergeCell ref="B3:B16"/>
    <mergeCell ref="C3:C16"/>
    <mergeCell ref="A1:C1"/>
    <mergeCell ref="D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c52eb4dc-0ef3-4aa8-8e03-025dbf6c8637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CFAB40F11ACA40A1BBC26E332E703D" ma:contentTypeVersion="16" ma:contentTypeDescription="Crée un document." ma:contentTypeScope="" ma:versionID="39f9023758e0ec80ea8489f8c564191f">
  <xsd:schema xmlns:xsd="http://www.w3.org/2001/XMLSchema" xmlns:xs="http://www.w3.org/2001/XMLSchema" xmlns:p="http://schemas.microsoft.com/office/2006/metadata/properties" xmlns:ns2="ae12a804-bd80-4193-bd07-0ea3b9e541ab" xmlns:ns3="5d1511b0-039c-4715-aefb-2dcf44449bf8" targetNamespace="http://schemas.microsoft.com/office/2006/metadata/properties" ma:root="true" ma:fieldsID="30c68cea1fb0c180c9ad3544b03c089b" ns2:_="" ns3:_="">
    <xsd:import namespace="ae12a804-bd80-4193-bd07-0ea3b9e541ab"/>
    <xsd:import namespace="5d1511b0-039c-4715-aefb-2dcf44449b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12a804-bd80-4193-bd07-0ea3b9e541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c52eb4dc-0ef3-4aa8-8e03-025dbf6c86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511b0-039c-4715-aefb-2dcf44449bf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d58a47f-c335-4cfe-ba46-1c11b9b2b882}" ma:internalName="TaxCatchAll" ma:showField="CatchAllData" ma:web="5d1511b0-039c-4715-aefb-2dcf44449b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e12a804-bd80-4193-bd07-0ea3b9e541ab">
      <Terms xmlns="http://schemas.microsoft.com/office/infopath/2007/PartnerControls"/>
    </lcf76f155ced4ddcb4097134ff3c332f>
    <TaxCatchAll xmlns="5d1511b0-039c-4715-aefb-2dcf44449bf8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BCC544-253D-4EAD-A722-3543B7D693F8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3DDB08EA-0B60-422B-A39D-DFC59C7796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12a804-bd80-4193-bd07-0ea3b9e541ab"/>
    <ds:schemaRef ds:uri="5d1511b0-039c-4715-aefb-2dcf44449b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9709DE-C50C-4733-83D5-B15E29BA572C}">
  <ds:schemaRefs>
    <ds:schemaRef ds:uri="http://purl.org/dc/elements/1.1/"/>
    <ds:schemaRef ds:uri="http://schemas.microsoft.com/office/2006/metadata/properties"/>
    <ds:schemaRef ds:uri="http://purl.org/dc/terms/"/>
    <ds:schemaRef ds:uri="5d1511b0-039c-4715-aefb-2dcf44449b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ae12a804-bd80-4193-bd07-0ea3b9e541ab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5D9FF9BE-251A-4187-91CB-782986E3DA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18</vt:i4>
      </vt:variant>
    </vt:vector>
  </HeadingPairs>
  <TitlesOfParts>
    <vt:vector size="18" baseType="lpstr">
      <vt:lpstr>BICN_SYN</vt:lpstr>
      <vt:lpstr>BICN_ANA</vt:lpstr>
      <vt:lpstr>BICN_COM</vt:lpstr>
      <vt:lpstr>BICS_SYN</vt:lpstr>
      <vt:lpstr>BICS_ANA</vt:lpstr>
      <vt:lpstr>BICS_COM</vt:lpstr>
      <vt:lpstr>BNC_SYN</vt:lpstr>
      <vt:lpstr>BNC_ANA</vt:lpstr>
      <vt:lpstr>BNC_COM</vt:lpstr>
      <vt:lpstr>CFREN_SYN</vt:lpstr>
      <vt:lpstr>CFREN_ANA</vt:lpstr>
      <vt:lpstr>CFREN_COM</vt:lpstr>
      <vt:lpstr>CIFRS_SYN</vt:lpstr>
      <vt:lpstr>CIFRS_ANA</vt:lpstr>
      <vt:lpstr>CIFRS_COM</vt:lpstr>
      <vt:lpstr>ANAFI ACTUELLE</vt:lpstr>
      <vt:lpstr>BA NORMAL</vt:lpstr>
      <vt:lpstr>BA SIMPLIFIE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BACHELARD Benjamin</dc:creator>
  <cp:lastModifiedBy>BACHELARD BENJAMIN</cp:lastModifiedBy>
  <dcterms:created xsi:type="dcterms:W3CDTF">2025-09-30T17:29:39Z</dcterms:created>
  <dcterms:modified xsi:type="dcterms:W3CDTF">2025-09-30T17:30:51Z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d18aa4-ed64-4d59-b931-5ad635491991_Name">
    <vt:lpwstr>Standard</vt:lpwstr>
  </property>
  <property fmtid="{D5CDD505-2E9C-101B-9397-08002B2CF9AE}" pid="3" name="MediaServiceImageTags">
    <vt:lpwstr/>
  </property>
  <property fmtid="{D5CDD505-2E9C-101B-9397-08002B2CF9AE}" pid="4" name="ContentTypeId">
    <vt:lpwstr>0x0101005ECFAB40F11ACA40A1BBC26E332E703D</vt:lpwstr>
  </property>
  <property fmtid="{D5CDD505-2E9C-101B-9397-08002B2CF9AE}" pid="5" name="MSIP_Label_7dd18aa4-ed64-4d59-b931-5ad635491991_Enabled">
    <vt:lpwstr>true</vt:lpwstr>
  </property>
  <property fmtid="{D5CDD505-2E9C-101B-9397-08002B2CF9AE}" pid="6" name="MSIP_Label_7dd18aa4-ed64-4d59-b931-5ad635491991_ActionId">
    <vt:lpwstr>47233eb5-e848-4704-81c2-991ad6e78457</vt:lpwstr>
  </property>
  <property fmtid="{D5CDD505-2E9C-101B-9397-08002B2CF9AE}" pid="7" name="MSIP_Label_7dd18aa4-ed64-4d59-b931-5ad635491991_SetDate">
    <vt:lpwstr>2025-04-25T10:06:50Z</vt:lpwstr>
  </property>
  <property fmtid="{D5CDD505-2E9C-101B-9397-08002B2CF9AE}" pid="8" name="MSIP_Label_7dd18aa4-ed64-4d59-b931-5ad635491991_SiteId">
    <vt:lpwstr>d5bb6d35-8a82-4329-b49a-5030bd6497ab</vt:lpwstr>
  </property>
  <property fmtid="{D5CDD505-2E9C-101B-9397-08002B2CF9AE}" pid="9" name="MSIP_Label_7dd18aa4-ed64-4d59-b931-5ad635491991_ContentBits">
    <vt:lpwstr>0</vt:lpwstr>
  </property>
  <property fmtid="{D5CDD505-2E9C-101B-9397-08002B2CF9AE}" pid="10" name="MSIP_Label_7dd18aa4-ed64-4d59-b931-5ad635491991_Method">
    <vt:lpwstr>Privileged</vt:lpwstr>
  </property>
</Properties>
</file>